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filterPrivacy="1" codeName="ThisWorkbook"/>
  <xr:revisionPtr revIDLastSave="0" documentId="13_ncr:11_{DEA7D359-F12A-4458-9196-B7CE9A09384D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Invoice" sheetId="1" r:id="rId1"/>
    <sheet name="Customers" sheetId="3" r:id="rId2"/>
    <sheet name="Invoices - main" sheetId="2" r:id="rId3"/>
    <sheet name="Invoice details" sheetId="4" r:id="rId4"/>
  </sheets>
  <definedNames>
    <definedName name="CompanyName">Invoice!$B$1</definedName>
    <definedName name="CustomerLookup">CustomerList[Lookup]</definedName>
    <definedName name="Invoice_No">InvoicesMain[Invoice '#]</definedName>
    <definedName name="InvoiceNoDetails">"InvoiceDetails[Invoice No]"</definedName>
    <definedName name="_xlnm.Print_Titles" localSheetId="1">Customers!$1:$3</definedName>
    <definedName name="_xlnm.Print_Titles" localSheetId="3">'Invoice details'!$1:$3</definedName>
    <definedName name="_xlnm.Print_Titles" localSheetId="2">'Invoices - main'!$1:$3</definedName>
    <definedName name="rngInvoice">Invoice!$G$6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 l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B3" i="1"/>
  <c r="D5" i="2" l="1"/>
  <c r="G7" i="1" s="1"/>
  <c r="D4" i="2"/>
  <c r="G39" i="1" l="1"/>
  <c r="G40" i="1"/>
  <c r="C6" i="2" l="1"/>
  <c r="G6" i="2"/>
  <c r="H6" i="2"/>
  <c r="C6" i="3" l="1"/>
  <c r="B35" i="1" l="1" a="1"/>
  <c r="B35" i="1" s="1"/>
  <c r="B34" i="1" a="1"/>
  <c r="B34" i="1" s="1"/>
  <c r="B33" i="1" a="1"/>
  <c r="B33" i="1" s="1"/>
  <c r="B32" i="1" a="1"/>
  <c r="B32" i="1" s="1"/>
  <c r="B31" i="1" a="1"/>
  <c r="B31" i="1" s="1"/>
  <c r="B30" i="1" a="1"/>
  <c r="B30" i="1" s="1"/>
  <c r="B29" i="1" a="1"/>
  <c r="B29" i="1" s="1"/>
  <c r="B28" i="1" a="1"/>
  <c r="B28" i="1" s="1"/>
  <c r="B27" i="1" a="1"/>
  <c r="B27" i="1" s="1"/>
  <c r="B26" i="1" a="1"/>
  <c r="B26" i="1" s="1"/>
  <c r="B25" i="1" a="1"/>
  <c r="B25" i="1" s="1"/>
  <c r="B24" i="1" a="1"/>
  <c r="B24" i="1" s="1"/>
  <c r="B23" i="1" a="1"/>
  <c r="B23" i="1" s="1"/>
  <c r="B22" i="1" a="1"/>
  <c r="B22" i="1" s="1"/>
  <c r="B21" i="1" a="1"/>
  <c r="B21" i="1" s="1"/>
  <c r="B20" i="1" a="1"/>
  <c r="B20" i="1" s="1"/>
  <c r="B19" i="1" a="1"/>
  <c r="B19" i="1" s="1"/>
  <c r="B18" i="1" a="1"/>
  <c r="B18" i="1" s="1"/>
  <c r="B17" i="1" a="1"/>
  <c r="B17" i="1" s="1"/>
  <c r="B16" i="1" a="1"/>
  <c r="B16" i="1" s="1"/>
  <c r="B15" i="1" a="1"/>
  <c r="B15" i="1" s="1"/>
  <c r="B14" i="1" a="1"/>
  <c r="B14" i="1" s="1"/>
  <c r="B13" i="1" a="1"/>
  <c r="B13" i="1" s="1"/>
  <c r="B12" i="1" a="1"/>
  <c r="B12" i="1" s="1"/>
  <c r="B11" i="1" a="1"/>
  <c r="B11" i="1" s="1"/>
  <c r="F35" i="1" l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E35" i="1" a="1"/>
  <c r="E35" i="1" s="1"/>
  <c r="E34" i="1" a="1"/>
  <c r="E34" i="1" s="1"/>
  <c r="E33" i="1" a="1"/>
  <c r="E33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E23" i="1" a="1"/>
  <c r="E23" i="1" s="1"/>
  <c r="E22" i="1" a="1"/>
  <c r="E22" i="1" s="1"/>
  <c r="E21" i="1" a="1"/>
  <c r="E21" i="1" s="1"/>
  <c r="E20" i="1" a="1"/>
  <c r="E20" i="1" s="1"/>
  <c r="E19" i="1" a="1"/>
  <c r="E19" i="1" s="1"/>
  <c r="E18" i="1" a="1"/>
  <c r="E18" i="1" s="1"/>
  <c r="E17" i="1" a="1"/>
  <c r="E17" i="1" s="1"/>
  <c r="E16" i="1" a="1"/>
  <c r="E16" i="1" s="1"/>
  <c r="E15" i="1" a="1"/>
  <c r="E15" i="1" s="1"/>
  <c r="E14" i="1" a="1"/>
  <c r="E14" i="1" s="1"/>
  <c r="E13" i="1" a="1"/>
  <c r="E13" i="1" s="1"/>
  <c r="E12" i="1" a="1"/>
  <c r="E12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7" i="1" a="1"/>
  <c r="C27" i="1" s="1"/>
  <c r="C26" i="1" a="1"/>
  <c r="C26" i="1" s="1"/>
  <c r="C25" i="1" a="1"/>
  <c r="C25" i="1" s="1"/>
  <c r="C24" i="1" a="1"/>
  <c r="C24" i="1" s="1"/>
  <c r="C23" i="1" a="1"/>
  <c r="C23" i="1" s="1"/>
  <c r="C22" i="1" a="1"/>
  <c r="C22" i="1" s="1"/>
  <c r="C21" i="1" a="1"/>
  <c r="C21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B40" i="1" l="1"/>
  <c r="H28" i="4" l="1"/>
  <c r="G37" i="1" l="1"/>
  <c r="H31" i="4"/>
  <c r="H32" i="4"/>
  <c r="H33" i="4"/>
  <c r="H34" i="4"/>
  <c r="H35" i="4"/>
  <c r="H36" i="4"/>
  <c r="H37" i="4"/>
  <c r="H38" i="4"/>
  <c r="H39" i="4"/>
  <c r="H40" i="4"/>
  <c r="H29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30" i="4"/>
  <c r="I5" i="2" l="1"/>
  <c r="J5" i="2" s="1"/>
  <c r="I4" i="2"/>
  <c r="I6" i="2" l="1"/>
  <c r="J4" i="2"/>
  <c r="J6" i="2" s="1"/>
  <c r="G35" i="1" l="1"/>
  <c r="G33" i="1"/>
  <c r="G31" i="1"/>
  <c r="G34" i="1"/>
  <c r="G32" i="1"/>
  <c r="G16" i="1" l="1"/>
  <c r="G14" i="1"/>
  <c r="G12" i="1"/>
  <c r="G29" i="1"/>
  <c r="G27" i="1"/>
  <c r="G25" i="1"/>
  <c r="G23" i="1"/>
  <c r="G21" i="1"/>
  <c r="G17" i="1"/>
  <c r="G15" i="1"/>
  <c r="G13" i="1"/>
  <c r="G20" i="1"/>
  <c r="G19" i="1"/>
  <c r="G18" i="1"/>
  <c r="G30" i="1"/>
  <c r="G28" i="1"/>
  <c r="G26" i="1"/>
  <c r="G24" i="1"/>
  <c r="G22" i="1"/>
  <c r="F11" i="1" l="1" a="1"/>
  <c r="F11" i="1" s="1"/>
  <c r="E11" i="1" a="1"/>
  <c r="E11" i="1" s="1"/>
  <c r="C11" i="1" a="1"/>
  <c r="C11" i="1" s="1"/>
  <c r="G11" i="1" l="1"/>
  <c r="G36" i="1" s="1"/>
  <c r="G38" i="1" l="1"/>
  <c r="B5" i="3" l="1"/>
  <c r="B4" i="3"/>
  <c r="E6" i="1" l="1"/>
  <c r="C6" i="1"/>
  <c r="C7" i="1"/>
  <c r="E7" i="1"/>
  <c r="C8" i="1"/>
  <c r="E8" i="1"/>
  <c r="G41" i="1"/>
</calcChain>
</file>

<file path=xl/sharedStrings.xml><?xml version="1.0" encoding="utf-8"?>
<sst xmlns="http://schemas.openxmlformats.org/spreadsheetml/2006/main" count="175" uniqueCount="128">
  <si>
    <t>Phone</t>
  </si>
  <si>
    <t>TOTAL</t>
  </si>
  <si>
    <t>Address</t>
  </si>
  <si>
    <t>City</t>
  </si>
  <si>
    <t>State</t>
  </si>
  <si>
    <t>Description</t>
  </si>
  <si>
    <t>Notes</t>
  </si>
  <si>
    <t>Lookup</t>
  </si>
  <si>
    <t>Fax</t>
  </si>
  <si>
    <t>Bill To:</t>
  </si>
  <si>
    <t>Address:</t>
  </si>
  <si>
    <t>Invoice Date:</t>
  </si>
  <si>
    <t>Deposit Received</t>
  </si>
  <si>
    <t>Invoice Subtotal</t>
  </si>
  <si>
    <t>Tax Rate</t>
  </si>
  <si>
    <t>Sales Tax</t>
  </si>
  <si>
    <t>Other</t>
  </si>
  <si>
    <t>3-456-1</t>
  </si>
  <si>
    <t>Project 1</t>
  </si>
  <si>
    <t>Project 2</t>
  </si>
  <si>
    <t>Invoice 3-456-1 Data 1</t>
  </si>
  <si>
    <t>Invoice 3-456-1 Data 2</t>
  </si>
  <si>
    <t>Invoice 3-456-1 Data 3</t>
  </si>
  <si>
    <t>Invoice 3-456-1 Data 4</t>
  </si>
  <si>
    <t>Invoice 3-456-1 Data 5</t>
  </si>
  <si>
    <t>Invoice 3-456-1 Data 6</t>
  </si>
  <si>
    <t>Qty</t>
  </si>
  <si>
    <t>Price</t>
  </si>
  <si>
    <t>Discount</t>
  </si>
  <si>
    <t>Unit Price</t>
  </si>
  <si>
    <t>Email</t>
  </si>
  <si>
    <t>Invoice 3-456-1 Data 7</t>
  </si>
  <si>
    <t>Invoice 3-456-1 Data 8</t>
  </si>
  <si>
    <t>Invoice 3-456-1 Data 9</t>
  </si>
  <si>
    <t>Invoice 3-456-1 Data 10</t>
  </si>
  <si>
    <t>Invoice 3-456-1 Data 11</t>
  </si>
  <si>
    <t>Invoice 3-456-1 Data 12</t>
  </si>
  <si>
    <t>Invoice 3-456-1 Data 13</t>
  </si>
  <si>
    <t>Invoice 3-456-1 Data 14</t>
  </si>
  <si>
    <t>Invoice 3-456-1 Data 15</t>
  </si>
  <si>
    <t>Invoice 3-456-1 Data 16</t>
  </si>
  <si>
    <t>Invoice 3-456-1 Data 17</t>
  </si>
  <si>
    <t>Invoice 3-456-1 Data 18</t>
  </si>
  <si>
    <t>Invoice 3-456-1 Data 19</t>
  </si>
  <si>
    <t>Invoice 3-456-1 Data 20</t>
  </si>
  <si>
    <t>Invoice 3-456-1 Data 21</t>
  </si>
  <si>
    <t>Invoice 3-456-1 Data 22</t>
  </si>
  <si>
    <t>Invoice 3-456-1 Data 23</t>
  </si>
  <si>
    <t>Invoice 3-456-1 Data 24</t>
  </si>
  <si>
    <t>Invoice 3-456-1 Data 25</t>
  </si>
  <si>
    <t>Customers</t>
  </si>
  <si>
    <t>Invoices</t>
  </si>
  <si>
    <t>Item #</t>
  </si>
  <si>
    <t>Company #</t>
  </si>
  <si>
    <t>Invoice #</t>
  </si>
  <si>
    <t>Total</t>
  </si>
  <si>
    <t>Invoice #:</t>
  </si>
  <si>
    <t>Company</t>
  </si>
  <si>
    <t>Totals</t>
  </si>
  <si>
    <t>3-456-2</t>
  </si>
  <si>
    <t>Invoice 3-456-2 Data 1</t>
  </si>
  <si>
    <t>Invoice 3-456-2 Data 2</t>
  </si>
  <si>
    <t>Invoice 3-456-2 Data 3</t>
  </si>
  <si>
    <t>Invoice 3-456-2 Data 4</t>
  </si>
  <si>
    <t>Invoice 3-456-2 Data 5</t>
  </si>
  <si>
    <t>Invoice 3-456-2 Data 6</t>
  </si>
  <si>
    <t>Invoice 3-456-2 Data 7</t>
  </si>
  <si>
    <t>Invoice 3-456-2 Data 8</t>
  </si>
  <si>
    <t>Invoice 3-456-2 Data 9</t>
  </si>
  <si>
    <t>Invoice 3-456-2 Data 10</t>
  </si>
  <si>
    <t>Invoice 3-456-2 Data 11</t>
  </si>
  <si>
    <t>Invoice 3-456-2 Data 12</t>
  </si>
  <si>
    <t>432-555-0123</t>
  </si>
  <si>
    <t>Deposit</t>
  </si>
  <si>
    <t>Z4567</t>
  </si>
  <si>
    <t>Z4568</t>
  </si>
  <si>
    <t>Z4569</t>
  </si>
  <si>
    <t>Z4570</t>
  </si>
  <si>
    <t>Z4571</t>
  </si>
  <si>
    <t>Z4572</t>
  </si>
  <si>
    <t>Z4573</t>
  </si>
  <si>
    <t>Z4574</t>
  </si>
  <si>
    <t>Z4575</t>
  </si>
  <si>
    <t>Z4576</t>
  </si>
  <si>
    <t>Z4577</t>
  </si>
  <si>
    <t>Z4578</t>
  </si>
  <si>
    <t>ZIP Code</t>
  </si>
  <si>
    <t xml:space="preserve">Tailspin Toys </t>
  </si>
  <si>
    <t>Robert Lyon</t>
  </si>
  <si>
    <t>Sanjay Patel</t>
  </si>
  <si>
    <t>Albany</t>
  </si>
  <si>
    <t>SD</t>
  </si>
  <si>
    <t>123456</t>
  </si>
  <si>
    <t>098765</t>
  </si>
  <si>
    <t>Moline</t>
  </si>
  <si>
    <t>MO</t>
  </si>
  <si>
    <t xml:space="preserve">1 - Tailspin Toys </t>
  </si>
  <si>
    <t>Contoso, Ltd</t>
  </si>
  <si>
    <t>2 - Contoso, Ltd</t>
  </si>
  <si>
    <t>432-555-0178</t>
  </si>
  <si>
    <t>432-555-0189</t>
  </si>
  <si>
    <t>432-555-0187</t>
  </si>
  <si>
    <t>Total due in &lt;#&gt; days. Overdue accounts subject to a service charge of &lt;#&gt;% per month.</t>
  </si>
  <si>
    <t>tailspin@interestingsite.com</t>
  </si>
  <si>
    <t>Unit price</t>
  </si>
  <si>
    <t>Invoice date</t>
  </si>
  <si>
    <t>Project description</t>
  </si>
  <si>
    <t>Tax rate</t>
  </si>
  <si>
    <t>Invoice total</t>
  </si>
  <si>
    <t>Detail total</t>
  </si>
  <si>
    <t>Company name</t>
  </si>
  <si>
    <t>Contact name</t>
  </si>
  <si>
    <t>Arbitrage Financial</t>
  </si>
  <si>
    <t>456 East 78th Ave</t>
  </si>
  <si>
    <t>Denver, CO 12345</t>
  </si>
  <si>
    <t>567 Walnut Ln.</t>
  </si>
  <si>
    <t>345 Cherry St.</t>
  </si>
  <si>
    <t>contoso@interestingsite.com</t>
  </si>
  <si>
    <t xml:space="preserve">Email: </t>
  </si>
  <si>
    <t>arbitrage@interestingsite.com</t>
  </si>
  <si>
    <t>321-654-0987</t>
  </si>
  <si>
    <t>321-654-7890</t>
  </si>
  <si>
    <t>Website:</t>
  </si>
  <si>
    <t xml:space="preserve"> interestingsite.com</t>
  </si>
  <si>
    <t>Invoice Details</t>
  </si>
  <si>
    <t xml:space="preserve">Phone: </t>
  </si>
  <si>
    <t xml:space="preserve">Fax: </t>
  </si>
  <si>
    <t>Email: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</si>
</sst>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@\ \ "/>
    <numFmt numFmtId="165" formatCode="&quot;$&quot;#,##0.00"/>
    <numFmt numFmtId="166" formatCode="00000"/>
    <numFmt numFmtId="167" formatCode="_)@\ \ "/>
    <numFmt numFmtId="168" formatCode="_)#;_)#;_)#;_)@"/>
    <numFmt numFmtId="169" formatCode="0.00%_)"/>
    <numFmt numFmtId="170" formatCode="#_)"/>
    <numFmt numFmtId="171" formatCode="[&lt;=9999999]###\-####;\(###\)\ ###\-####"/>
  </numFmts>
  <fonts count="30" x14ac:knownFonts="1">
    <font>
      <sz val="11"/>
      <color theme="2" tint="-0.749961851863155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0"/>
      <color theme="1" tint="4.9989318521683403E-2"/>
      <name val="Calibri"/>
      <family val="2"/>
      <scheme val="min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92370372631"/>
      <name val="Calibri"/>
      <family val="2"/>
      <scheme val="minor"/>
    </font>
    <font>
      <sz val="11"/>
      <color theme="4" tint="-0.499984740745262"/>
      <name val="Arial"/>
      <family val="2"/>
      <scheme val="major"/>
    </font>
    <font>
      <sz val="11"/>
      <color theme="4" tint="-0.499984740745262"/>
      <name val="Calibri"/>
      <family val="2"/>
      <scheme val="minor"/>
    </font>
    <font>
      <b/>
      <sz val="11"/>
      <color theme="2" tint="-0.749961851863155"/>
      <name val="Calibri"/>
      <family val="2"/>
      <scheme val="minor"/>
    </font>
    <font>
      <b/>
      <sz val="11"/>
      <color theme="4" tint="-0.499984740745262"/>
      <name val="Arial"/>
      <family val="2"/>
      <scheme val="major"/>
    </font>
    <font>
      <b/>
      <sz val="11"/>
      <color theme="4" tint="-0.24994659260841701"/>
      <name val="Arial"/>
      <family val="2"/>
      <scheme val="major"/>
    </font>
    <font>
      <b/>
      <sz val="11"/>
      <name val="Calibri"/>
      <family val="1"/>
      <scheme val="minor"/>
    </font>
    <font>
      <b/>
      <sz val="11"/>
      <color theme="2" tint="-0.89996032593768116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4" tint="-0.499984740745262"/>
      <name val="Arial"/>
      <family val="2"/>
      <scheme val="major"/>
    </font>
    <font>
      <b/>
      <sz val="18"/>
      <color theme="2" tint="-0.749961851863155"/>
      <name val="Arial"/>
      <family val="2"/>
      <scheme val="major"/>
    </font>
    <font>
      <b/>
      <sz val="14"/>
      <color theme="2" tint="-0.749992370372631"/>
      <name val="Calibri"/>
      <family val="2"/>
      <scheme val="minor"/>
    </font>
    <font>
      <b/>
      <sz val="14"/>
      <color theme="2" tint="-0.749992370372631"/>
      <name val="Arial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theme="2" tint="-0.499984740745262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</borders>
  <cellStyleXfs count="13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 wrapText="1"/>
    </xf>
    <xf numFmtId="0" fontId="6" fillId="5" borderId="7" applyNumberFormat="0" applyAlignment="0" applyProtection="0"/>
    <xf numFmtId="0" fontId="7" fillId="4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" fillId="0" borderId="6" applyNumberFormat="0" applyAlignment="0" applyProtection="0"/>
    <xf numFmtId="0" fontId="16" fillId="0" borderId="0" applyFill="0" applyBorder="0" applyProtection="0">
      <alignment horizontal="left" vertical="center"/>
    </xf>
  </cellStyleXfs>
  <cellXfs count="111">
    <xf numFmtId="0" fontId="0" fillId="0" borderId="0" xfId="0">
      <alignment vertical="top" wrapText="1"/>
    </xf>
    <xf numFmtId="165" fontId="0" fillId="0" borderId="0" xfId="0" applyNumberFormat="1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167" fontId="0" fillId="0" borderId="0" xfId="0" applyNumberFormat="1" applyFill="1" applyBorder="1">
      <alignment vertical="top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5" fillId="0" borderId="2" xfId="0" applyFont="1" applyBorder="1" applyAlignment="1">
      <alignment horizontal="left" vertical="center"/>
    </xf>
    <xf numFmtId="168" fontId="0" fillId="2" borderId="0" xfId="0" applyNumberFormat="1" applyFill="1" applyBorder="1" applyAlignment="1">
      <alignment horizontal="left" vertical="center"/>
    </xf>
    <xf numFmtId="167" fontId="0" fillId="2" borderId="0" xfId="0" applyNumberFormat="1" applyFill="1" applyBorder="1" applyAlignment="1">
      <alignment horizontal="left" vertical="center"/>
    </xf>
    <xf numFmtId="0" fontId="0" fillId="0" borderId="0" xfId="0" applyNumberFormat="1">
      <alignment vertical="top" wrapText="1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166" fontId="0" fillId="0" borderId="0" xfId="0" applyNumberFormat="1" applyAlignment="1">
      <alignment vertical="top"/>
    </xf>
    <xf numFmtId="0" fontId="0" fillId="0" borderId="0" xfId="0" applyNumberFormat="1" applyAlignment="1">
      <alignment vertical="top"/>
    </xf>
    <xf numFmtId="0" fontId="11" fillId="0" borderId="2" xfId="2" applyBorder="1" applyAlignment="1" applyProtection="1">
      <alignment horizontal="left" vertical="center"/>
    </xf>
    <xf numFmtId="0" fontId="7" fillId="4" borderId="0" xfId="7" applyAlignment="1" applyProtection="1">
      <alignment vertical="top"/>
    </xf>
    <xf numFmtId="0" fontId="2" fillId="0" borderId="0" xfId="0" applyFont="1" applyAlignment="1"/>
    <xf numFmtId="0" fontId="2" fillId="0" borderId="0" xfId="0" applyFont="1" applyAlignment="1">
      <alignment vertical="top"/>
    </xf>
    <xf numFmtId="0" fontId="12" fillId="0" borderId="0" xfId="0" applyFont="1" applyFill="1" applyBorder="1">
      <alignment vertical="top" wrapText="1"/>
    </xf>
    <xf numFmtId="0" fontId="17" fillId="0" borderId="0" xfId="0" applyNumberFormat="1" applyFont="1" applyAlignment="1" applyProtection="1">
      <alignment wrapText="1"/>
      <protection locked="0"/>
    </xf>
    <xf numFmtId="14" fontId="17" fillId="0" borderId="0" xfId="0" applyNumberFormat="1" applyFont="1" applyAlignment="1">
      <alignment horizontal="left" wrapText="1"/>
    </xf>
    <xf numFmtId="0" fontId="17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7" fillId="4" borderId="0" xfId="7" applyAlignment="1">
      <alignment vertical="top" wrapText="1"/>
    </xf>
    <xf numFmtId="0" fontId="22" fillId="0" borderId="0" xfId="12" applyFont="1" applyFill="1" applyBorder="1" applyAlignment="1" applyProtection="1">
      <alignment horizontal="left" vertical="center" indent="1"/>
    </xf>
    <xf numFmtId="0" fontId="22" fillId="0" borderId="0" xfId="12" applyFont="1" applyFill="1" applyBorder="1" applyAlignment="1">
      <alignment horizontal="left" vertical="center" indent="1"/>
    </xf>
    <xf numFmtId="168" fontId="0" fillId="0" borderId="0" xfId="0" applyNumberFormat="1" applyFill="1" applyBorder="1" applyAlignment="1">
      <alignment horizontal="left" vertical="center" wrapText="1" indent="1"/>
    </xf>
    <xf numFmtId="0" fontId="0" fillId="0" borderId="0" xfId="0" applyNumberFormat="1" applyFill="1" applyBorder="1" applyAlignment="1">
      <alignment horizontal="left" vertical="center" wrapText="1" indent="1"/>
    </xf>
    <xf numFmtId="0" fontId="0" fillId="0" borderId="0" xfId="0" applyNumberFormat="1" applyFill="1" applyBorder="1" applyAlignment="1">
      <alignment horizontal="left" vertical="center" indent="1"/>
    </xf>
    <xf numFmtId="171" fontId="0" fillId="0" borderId="0" xfId="0" applyNumberFormat="1" applyFill="1" applyBorder="1" applyAlignment="1">
      <alignment horizontal="left" vertical="center" indent="1"/>
    </xf>
    <xf numFmtId="49" fontId="14" fillId="0" borderId="0" xfId="1" applyNumberFormat="1" applyFill="1" applyBorder="1" applyAlignment="1">
      <alignment horizontal="left" vertical="center" wrapText="1" indent="1"/>
    </xf>
    <xf numFmtId="167" fontId="0" fillId="0" borderId="0" xfId="0" applyNumberFormat="1" applyFill="1" applyBorder="1" applyAlignment="1">
      <alignment horizontal="left" vertical="center" indent="1"/>
    </xf>
    <xf numFmtId="0" fontId="12" fillId="0" borderId="0" xfId="0" applyNumberFormat="1" applyFont="1" applyFill="1" applyBorder="1" applyAlignment="1">
      <alignment horizontal="left" vertical="top" wrapText="1" indent="1"/>
    </xf>
    <xf numFmtId="0" fontId="12" fillId="0" borderId="0" xfId="0" applyNumberFormat="1" applyFont="1" applyFill="1" applyBorder="1" applyAlignment="1">
      <alignment horizontal="left" vertical="top" indent="1"/>
    </xf>
    <xf numFmtId="0" fontId="12" fillId="0" borderId="0" xfId="0" applyFont="1" applyFill="1" applyBorder="1" applyAlignment="1">
      <alignment horizontal="left" vertical="top" indent="1"/>
    </xf>
    <xf numFmtId="0" fontId="12" fillId="0" borderId="0" xfId="0" applyFont="1" applyFill="1" applyBorder="1" applyAlignment="1">
      <alignment horizontal="left" indent="1"/>
    </xf>
    <xf numFmtId="49" fontId="0" fillId="0" borderId="0" xfId="0" applyNumberFormat="1" applyFill="1" applyBorder="1" applyAlignment="1">
      <alignment horizontal="left" vertical="center" indent="1"/>
    </xf>
    <xf numFmtId="14" fontId="0" fillId="0" borderId="0" xfId="0" applyNumberFormat="1" applyFill="1" applyBorder="1" applyAlignment="1">
      <alignment horizontal="left" vertical="center" indent="1"/>
    </xf>
    <xf numFmtId="10" fontId="0" fillId="0" borderId="0" xfId="4" applyNumberFormat="1" applyFont="1" applyFill="1" applyBorder="1" applyAlignment="1" applyProtection="1">
      <alignment horizontal="left" vertical="center" indent="1"/>
    </xf>
    <xf numFmtId="165" fontId="0" fillId="0" borderId="0" xfId="0" applyNumberFormat="1" applyFill="1" applyBorder="1" applyAlignment="1">
      <alignment horizontal="left" vertical="center" wrapText="1" indent="1"/>
    </xf>
    <xf numFmtId="0" fontId="0" fillId="0" borderId="0" xfId="0" applyFill="1" applyBorder="1" applyAlignment="1">
      <alignment horizontal="left" vertical="center" indent="1"/>
    </xf>
    <xf numFmtId="7" fontId="0" fillId="0" borderId="0" xfId="0" applyNumberFormat="1" applyFill="1" applyBorder="1" applyAlignment="1">
      <alignment horizontal="left" vertical="center" wrapText="1" indent="1"/>
    </xf>
    <xf numFmtId="41" fontId="0" fillId="0" borderId="0" xfId="0" applyNumberFormat="1" applyFill="1" applyBorder="1" applyAlignment="1">
      <alignment horizontal="left" vertical="center" wrapText="1" indent="1"/>
    </xf>
    <xf numFmtId="0" fontId="6" fillId="5" borderId="0" xfId="6" applyBorder="1" applyAlignment="1" applyProtection="1">
      <alignment vertical="top"/>
    </xf>
    <xf numFmtId="0" fontId="6" fillId="5" borderId="0" xfId="6" applyBorder="1" applyAlignment="1" applyProtection="1">
      <alignment vertical="center"/>
    </xf>
    <xf numFmtId="0" fontId="6" fillId="5" borderId="0" xfId="6" applyBorder="1" applyAlignment="1" applyProtection="1">
      <alignment vertical="top" wrapText="1"/>
    </xf>
    <xf numFmtId="0" fontId="24" fillId="4" borderId="0" xfId="7" applyFont="1" applyBorder="1" applyAlignment="1">
      <alignment horizontal="right" wrapText="1"/>
    </xf>
    <xf numFmtId="0" fontId="24" fillId="4" borderId="0" xfId="7" applyFont="1" applyAlignment="1">
      <alignment horizontal="right" vertical="top" wrapText="1"/>
    </xf>
    <xf numFmtId="0" fontId="7" fillId="4" borderId="0" xfId="7" applyBorder="1" applyAlignment="1">
      <alignment wrapText="1"/>
    </xf>
    <xf numFmtId="0" fontId="21" fillId="0" borderId="0" xfId="0" applyFont="1" applyAlignment="1"/>
    <xf numFmtId="0" fontId="18" fillId="0" borderId="0" xfId="0" applyFont="1" applyAlignment="1"/>
    <xf numFmtId="0" fontId="25" fillId="0" borderId="0" xfId="0" applyFont="1" applyAlignment="1">
      <alignment horizontal="left" vertical="center" indent="1"/>
    </xf>
    <xf numFmtId="0" fontId="20" fillId="0" borderId="0" xfId="0" applyNumberFormat="1" applyFont="1" applyFill="1" applyBorder="1" applyAlignment="1">
      <alignment horizontal="left" vertical="center" indent="1"/>
    </xf>
    <xf numFmtId="0" fontId="23" fillId="0" borderId="0" xfId="0" applyNumberFormat="1" applyFont="1" applyAlignment="1">
      <alignment horizontal="left" vertical="center" inden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 indent="1"/>
    </xf>
    <xf numFmtId="0" fontId="0" fillId="0" borderId="0" xfId="0" applyAlignment="1">
      <alignment horizontal="left" vertical="top" wrapText="1" indent="1"/>
    </xf>
    <xf numFmtId="0" fontId="0" fillId="0" borderId="0" xfId="0" applyFill="1" applyBorder="1" applyAlignment="1">
      <alignment horizontal="left" vertical="top" wrapText="1" indent="1"/>
    </xf>
    <xf numFmtId="0" fontId="2" fillId="0" borderId="0" xfId="0" applyFont="1" applyFill="1">
      <alignment vertical="top" wrapText="1"/>
    </xf>
    <xf numFmtId="0" fontId="7" fillId="4" borderId="0" xfId="7" applyBorder="1" applyAlignment="1"/>
    <xf numFmtId="0" fontId="7" fillId="4" borderId="0" xfId="7" applyAlignment="1">
      <alignment vertical="top"/>
    </xf>
    <xf numFmtId="44" fontId="0" fillId="0" borderId="0" xfId="0" applyNumberFormat="1" applyFill="1" applyBorder="1" applyAlignment="1">
      <alignment horizontal="left" vertical="center"/>
    </xf>
    <xf numFmtId="43" fontId="0" fillId="2" borderId="0" xfId="0" applyNumberFormat="1" applyFill="1" applyBorder="1" applyAlignment="1">
      <alignment horizontal="left" vertical="center"/>
    </xf>
    <xf numFmtId="43" fontId="0" fillId="0" borderId="0" xfId="0" applyNumberForma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8" fillId="3" borderId="6" xfId="11" applyNumberFormat="1" applyFill="1" applyAlignment="1" applyProtection="1">
      <alignment horizontal="left" vertical="center"/>
    </xf>
    <xf numFmtId="44" fontId="8" fillId="3" borderId="6" xfId="11" applyNumberFormat="1" applyFill="1" applyAlignment="1" applyProtection="1">
      <alignment horizontal="left" vertical="center"/>
    </xf>
    <xf numFmtId="164" fontId="0" fillId="0" borderId="1" xfId="0" applyNumberFormat="1" applyFill="1" applyBorder="1" applyAlignment="1">
      <alignment horizontal="left" vertical="center" wrapText="1"/>
    </xf>
    <xf numFmtId="44" fontId="0" fillId="0" borderId="1" xfId="0" applyNumberFormat="1" applyFill="1" applyBorder="1" applyAlignment="1">
      <alignment horizontal="left" vertical="center" wrapText="1"/>
    </xf>
    <xf numFmtId="169" fontId="0" fillId="0" borderId="1" xfId="0" applyNumberFormat="1" applyFill="1" applyBorder="1" applyAlignment="1">
      <alignment horizontal="left" vertical="center" wrapText="1"/>
    </xf>
    <xf numFmtId="43" fontId="0" fillId="0" borderId="1" xfId="0" applyNumberFormat="1" applyFill="1" applyBorder="1" applyAlignment="1">
      <alignment horizontal="left" vertical="center" wrapText="1"/>
    </xf>
    <xf numFmtId="0" fontId="15" fillId="0" borderId="0" xfId="10" applyFill="1" applyAlignment="1" applyProtection="1">
      <alignment horizontal="left" vertical="center"/>
    </xf>
    <xf numFmtId="0" fontId="15" fillId="0" borderId="5" xfId="10" applyFill="1" applyBorder="1" applyAlignment="1" applyProtection="1">
      <alignment horizontal="left" vertical="center"/>
    </xf>
    <xf numFmtId="164" fontId="0" fillId="0" borderId="3" xfId="0" applyNumberFormat="1" applyFill="1" applyBorder="1" applyAlignment="1">
      <alignment horizontal="left" vertical="center" wrapText="1"/>
    </xf>
    <xf numFmtId="0" fontId="15" fillId="6" borderId="0" xfId="10" applyFill="1" applyAlignment="1">
      <alignment horizontal="left" vertical="center" wrapText="1"/>
    </xf>
    <xf numFmtId="0" fontId="15" fillId="6" borderId="4" xfId="10" applyFill="1" applyBorder="1" applyAlignment="1">
      <alignment horizontal="left" vertical="center" wrapText="1"/>
    </xf>
    <xf numFmtId="0" fontId="0" fillId="0" borderId="0" xfId="0" applyFill="1" applyAlignment="1">
      <alignment vertical="top"/>
    </xf>
    <xf numFmtId="0" fontId="23" fillId="0" borderId="0" xfId="0" applyNumberFormat="1" applyFont="1" applyFill="1" applyAlignment="1">
      <alignment horizontal="left" vertical="center" indent="1"/>
    </xf>
    <xf numFmtId="0" fontId="0" fillId="0" borderId="0" xfId="0" applyFill="1">
      <alignment vertical="top" wrapText="1"/>
    </xf>
    <xf numFmtId="0" fontId="0" fillId="0" borderId="0" xfId="0" applyAlignment="1">
      <alignment horizontal="left" vertical="center" wrapText="1" indent="1"/>
    </xf>
    <xf numFmtId="0" fontId="22" fillId="0" borderId="0" xfId="8" applyFont="1" applyFill="1" applyBorder="1" applyAlignment="1" applyProtection="1">
      <alignment horizontal="left" vertical="center" indent="1"/>
    </xf>
    <xf numFmtId="0" fontId="6" fillId="0" borderId="0" xfId="6" applyFill="1" applyBorder="1" applyAlignment="1" applyProtection="1">
      <alignment vertical="top"/>
    </xf>
    <xf numFmtId="0" fontId="28" fillId="0" borderId="0" xfId="0" applyFont="1" applyBorder="1" applyAlignment="1">
      <alignment vertical="top"/>
    </xf>
    <xf numFmtId="0" fontId="29" fillId="0" borderId="0" xfId="2" applyFont="1" applyBorder="1" applyProtection="1">
      <alignment vertical="center"/>
    </xf>
    <xf numFmtId="0" fontId="28" fillId="0" borderId="0" xfId="0" applyFont="1" applyBorder="1" applyAlignment="1">
      <alignment vertical="center"/>
    </xf>
    <xf numFmtId="0" fontId="28" fillId="0" borderId="0" xfId="0" applyFont="1" applyBorder="1">
      <alignment vertical="top" wrapText="1"/>
    </xf>
    <xf numFmtId="0" fontId="21" fillId="0" borderId="0" xfId="0" applyFont="1" applyAlignment="1">
      <alignment horizontal="right"/>
    </xf>
    <xf numFmtId="0" fontId="6" fillId="0" borderId="0" xfId="6" applyFill="1" applyBorder="1" applyAlignment="1" applyProtection="1">
      <alignment vertical="top" wrapText="1"/>
    </xf>
    <xf numFmtId="0" fontId="28" fillId="0" borderId="0" xfId="0" applyFont="1" applyFill="1" applyBorder="1">
      <alignment vertical="top" wrapText="1"/>
    </xf>
    <xf numFmtId="0" fontId="7" fillId="0" borderId="0" xfId="7" applyFill="1" applyAlignment="1" applyProtection="1">
      <alignment vertical="top" wrapText="1"/>
    </xf>
    <xf numFmtId="0" fontId="2" fillId="0" borderId="0" xfId="0" applyFont="1" applyFill="1" applyAlignment="1">
      <alignment wrapText="1"/>
    </xf>
    <xf numFmtId="0" fontId="25" fillId="0" borderId="0" xfId="0" applyFont="1" applyFill="1" applyAlignment="1">
      <alignment horizontal="left" vertical="center" indent="1"/>
    </xf>
    <xf numFmtId="0" fontId="2" fillId="0" borderId="0" xfId="0" applyFont="1" applyFill="1" applyAlignment="1">
      <alignment vertical="center"/>
    </xf>
    <xf numFmtId="0" fontId="22" fillId="0" borderId="0" xfId="8" applyFont="1" applyFill="1" applyBorder="1" applyAlignment="1" applyProtection="1">
      <alignment horizontal="center" vertical="center"/>
    </xf>
    <xf numFmtId="170" fontId="0" fillId="2" borderId="0" xfId="0" applyNumberFormat="1" applyFill="1" applyBorder="1" applyAlignment="1">
      <alignment horizontal="center" vertical="center"/>
    </xf>
    <xf numFmtId="43" fontId="0" fillId="2" borderId="0" xfId="0" applyNumberFormat="1" applyFill="1" applyBorder="1" applyAlignment="1">
      <alignment horizontal="center" vertical="center"/>
    </xf>
    <xf numFmtId="0" fontId="22" fillId="0" borderId="0" xfId="8" applyFont="1" applyFill="1" applyBorder="1" applyAlignment="1" applyProtection="1">
      <alignment horizontal="right" vertical="center" indent="1"/>
    </xf>
    <xf numFmtId="0" fontId="15" fillId="6" borderId="0" xfId="10" applyFill="1" applyAlignment="1">
      <alignment horizontal="left" vertical="center"/>
    </xf>
    <xf numFmtId="168" fontId="0" fillId="0" borderId="0" xfId="0" applyNumberFormat="1" applyFill="1" applyBorder="1" applyAlignment="1">
      <alignment horizontal="left" vertical="center"/>
    </xf>
    <xf numFmtId="167" fontId="0" fillId="0" borderId="0" xfId="0" applyNumberFormat="1" applyFill="1" applyBorder="1" applyAlignment="1">
      <alignment horizontal="left" vertical="center"/>
    </xf>
    <xf numFmtId="170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0" fillId="0" borderId="0" xfId="0">
      <alignment vertical="top" wrapText="1"/>
    </xf>
    <xf numFmtId="0" fontId="26" fillId="7" borderId="0" xfId="2" applyFont="1" applyFill="1" applyAlignment="1" applyProtection="1">
      <alignment horizontal="left" vertical="center" indent="1"/>
    </xf>
    <xf numFmtId="0" fontId="11" fillId="0" borderId="0" xfId="2" applyProtection="1">
      <alignment vertical="center"/>
    </xf>
    <xf numFmtId="0" fontId="27" fillId="7" borderId="0" xfId="0" applyFont="1" applyFill="1" applyAlignment="1">
      <alignment horizontal="left" vertical="center" indent="1"/>
    </xf>
  </cellXfs>
  <cellStyles count="13">
    <cellStyle name="60% - Accent1" xfId="7" builtinId="32" customBuiltin="1"/>
    <cellStyle name="Explanatory Text" xfId="10" builtinId="53" customBuiltin="1"/>
    <cellStyle name="Followed Hyperlink" xfId="5" builtinId="9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Normal" xfId="0" builtinId="0" customBuiltin="1"/>
    <cellStyle name="Percent" xfId="4" builtinId="5"/>
    <cellStyle name="Title" xfId="6" builtinId="15" customBuiltin="1"/>
    <cellStyle name="Total" xfId="11" builtinId="25" customBuiltin="1"/>
    <cellStyle name="Warning Text" xfId="9" builtinId="11" customBuiltin="1"/>
  </cellStyles>
  <dxfs count="7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5" formatCode="&quot;$&quot;#,##0.00"/>
      <alignment horizontal="left" vertical="center" textRotation="0" indent="1" justifyLastLine="0" shrinkToFit="0" readingOrder="0"/>
    </dxf>
    <dxf>
      <numFmt numFmtId="165" formatCode="&quot;$&quot;#,##0.00"/>
      <alignment horizontal="left" vertical="center" textRotation="0" indent="1" justifyLastLine="0" shrinkToFit="0" readingOrder="0"/>
    </dxf>
    <dxf>
      <numFmt numFmtId="165" formatCode="&quot;$&quot;#,##0.00"/>
      <alignment horizontal="left" vertical="center" textRotation="0" indent="1" justifyLastLine="0" shrinkToFit="0" readingOrder="0"/>
    </dxf>
    <dxf>
      <numFmt numFmtId="33" formatCode="_(* #,##0_);_(* \(#,##0\);_(* &quot;-&quot;_);_(@_)"/>
      <alignment horizontal="left" vertical="center" textRotation="0" indent="1" justifyLastLine="0" shrinkToFit="0" readingOrder="0"/>
    </dxf>
    <dxf>
      <alignment horizontal="left" vertical="center" textRotation="0" indent="1" justifyLastLine="0" shrinkToFit="0" readingOrder="0"/>
    </dxf>
    <dxf>
      <alignment horizontal="left" vertical="center" textRotation="0" indent="1" justifyLastLine="0" shrinkToFit="0" readingOrder="0"/>
    </dxf>
    <dxf>
      <alignment horizontal="left" vertical="center" textRotation="0" indent="1" justifyLastLine="0" shrinkToFit="0" readingOrder="0"/>
    </dxf>
    <dxf>
      <alignment horizontal="left" vertical="center" textRotation="0" indent="1" justifyLastLine="0" shrinkToFit="0" readingOrder="0"/>
    </dxf>
    <dxf>
      <font>
        <b/>
      </font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1" justifyLastLine="0" shrinkToFit="0" readingOrder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11" formatCode="&quot;$&quot;#,##0.00_);\(&quot;$&quot;#,##0.00\)"/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11" formatCode="&quot;$&quot;#,##0.00_);\(&quot;$&quot;#,##0.00\)"/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11" formatCode="&quot;$&quot;#,##0.00_);\(&quot;$&quot;#,##0.00\)"/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11" formatCode="&quot;$&quot;#,##0.00_);\(&quot;$&quot;#,##0.00\)"/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protection locked="1" hidden="0"/>
    </dxf>
    <dxf>
      <numFmt numFmtId="14" formatCode="0.00%"/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numFmt numFmtId="19" formatCode="m/d/yyyy"/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1" hidden="0"/>
    </dxf>
    <dxf>
      <numFmt numFmtId="30" formatCode="@"/>
      <alignment horizontal="left" vertical="center" textRotation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alignment horizontal="left" textRotation="0" indent="1" justifyLastLine="0" shrinkToFit="0" readingOrder="0"/>
    </dxf>
    <dxf>
      <alignment horizontal="left" textRotation="0" indent="1" justifyLastLine="0" shrinkToFit="0" readingOrder="0"/>
    </dxf>
    <dxf>
      <font>
        <b/>
      </font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1" justifyLastLine="0" shrinkToFit="0" readingOrder="0"/>
      <protection locked="1" hidden="0"/>
    </dxf>
    <dxf>
      <numFmt numFmtId="30" formatCode="@"/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  <protection locked="1" hidden="0"/>
    </dxf>
    <dxf>
      <numFmt numFmtId="171" formatCode="[&lt;=9999999]###\-####;\(###\)\ ###\-####"/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1" justifyLastLine="0" shrinkToFit="0" readingOrder="0"/>
      <protection locked="1" hidden="0"/>
    </dxf>
    <dxf>
      <numFmt numFmtId="0" formatCode="General"/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1" justifyLastLine="0" shrinkToFit="0" readingOrder="0"/>
      <protection locked="1" hidden="0"/>
    </dxf>
    <dxf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167" formatCode="_)@\ \ 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1" hidden="0"/>
    </dxf>
    <dxf>
      <numFmt numFmtId="168" formatCode="_)#;_)#;_)#;_)@"/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167" formatCode="_)@\ \ "/>
    </dxf>
    <dxf>
      <font>
        <b/>
      </font>
      <alignment horizontal="left" vertical="center" textRotation="0" wrapText="0" indent="1" justifyLastLine="0" shrinkToFit="0" readingOrder="0"/>
    </dxf>
    <dxf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</font>
      <alignment horizontal="left" vertical="center" textRotation="0" wrapText="0" indent="1" justifyLastLine="0" shrinkToFit="0" readingOrder="0"/>
    </dxf>
    <dxf>
      <fill>
        <patternFill>
          <fgColor theme="2"/>
          <bgColor theme="2"/>
        </patternFill>
      </fill>
    </dxf>
    <dxf>
      <fill>
        <patternFill patternType="none">
          <fgColor auto="1"/>
          <bgColor auto="1"/>
        </patternFill>
      </fill>
    </dxf>
    <dxf>
      <font>
        <b val="0"/>
        <i val="0"/>
        <color theme="1" tint="4.9989318521683403E-2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Sales Invoice Table" defaultPivotStyle="PivotStyleLight16">
    <tableStyle name="Sales Invoice Table" pivot="0" count="6" xr9:uid="{00000000-0011-0000-FFFF-FFFF00000000}">
      <tableStyleElement type="wholeTable" dxfId="77"/>
      <tableStyleElement type="headerRow" dxfId="76"/>
      <tableStyleElement type="totalRow" dxfId="75"/>
      <tableStyleElement type="lastColumn" dxfId="74"/>
      <tableStyleElement type="firstRowStripe" dxfId="73"/>
      <tableStyleElement type="secondRow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F5766"/>
      <color rgb="FF1A99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88900</xdr:rowOff>
    </xdr:from>
    <xdr:to>
      <xdr:col>7</xdr:col>
      <xdr:colOff>27940</xdr:colOff>
      <xdr:row>1</xdr:row>
      <xdr:rowOff>253365</xdr:rowOff>
    </xdr:to>
    <xdr:grpSp>
      <xdr:nvGrpSpPr>
        <xdr:cNvPr id="2" name="Header artwork group" descr="Header artwork">
          <a:extLst>
            <a:ext uri="{FF2B5EF4-FFF2-40B4-BE49-F238E27FC236}">
              <a16:creationId xmlns:a16="http://schemas.microsoft.com/office/drawing/2014/main" id="{FAA6968B-F011-FD41-AE96-7BA036D0207F}"/>
            </a:ext>
          </a:extLst>
        </xdr:cNvPr>
        <xdr:cNvGrpSpPr/>
      </xdr:nvGrpSpPr>
      <xdr:grpSpPr>
        <a:xfrm>
          <a:off x="0" y="825500"/>
          <a:ext cx="9298940" cy="164465"/>
          <a:chOff x="171449" y="152400"/>
          <a:chExt cx="13657124" cy="164465"/>
        </a:xfrm>
      </xdr:grpSpPr>
      <xdr:sp macro="" textlink="">
        <xdr:nvSpPr>
          <xdr:cNvPr id="4" name="Rectangle 3" title="Short Footer Graphic">
            <a:extLst>
              <a:ext uri="{FF2B5EF4-FFF2-40B4-BE49-F238E27FC236}">
                <a16:creationId xmlns:a16="http://schemas.microsoft.com/office/drawing/2014/main" id="{8AB16027-4913-BCED-4091-9F9ABCFA6883}"/>
              </a:ext>
            </a:extLst>
          </xdr:cNvPr>
          <xdr:cNvSpPr/>
        </xdr:nvSpPr>
        <xdr:spPr>
          <a:xfrm>
            <a:off x="171449" y="152400"/>
            <a:ext cx="9875520" cy="164465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45720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marR="91440">
              <a:spcBef>
                <a:spcPts val="0"/>
              </a:spcBef>
              <a:spcAft>
                <a:spcPts val="0"/>
              </a:spcAft>
            </a:pPr>
            <a:r>
              <a:rPr lang="en-US" sz="2500" b="1">
                <a:solidFill>
                  <a:srgbClr val="000000"/>
                </a:solidFill>
                <a:effectLst/>
                <a:ea typeface="Arial"/>
                <a:cs typeface="Times New Roman"/>
              </a:rPr>
              <a:t> </a:t>
            </a:r>
          </a:p>
        </xdr:txBody>
      </xdr: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A909DF87-D89B-7FA4-B68D-1329477D147A}"/>
              </a:ext>
            </a:extLst>
          </xdr:cNvPr>
          <xdr:cNvGrpSpPr/>
        </xdr:nvGrpSpPr>
        <xdr:grpSpPr>
          <a:xfrm>
            <a:off x="10079532" y="152400"/>
            <a:ext cx="3749041" cy="164465"/>
            <a:chOff x="10584357" y="200025"/>
            <a:chExt cx="3749041" cy="164465"/>
          </a:xfrm>
        </xdr:grpSpPr>
        <xdr:sp macro="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F653BB99-5381-0E98-01A1-138A2B89598A}"/>
                </a:ext>
              </a:extLst>
            </xdr:cNvPr>
            <xdr:cNvSpPr/>
          </xdr:nvSpPr>
          <xdr:spPr>
            <a:xfrm>
              <a:off x="11580747" y="200025"/>
              <a:ext cx="273628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B3372C13-BA06-8532-96AA-5F9117B3B370}"/>
                </a:ext>
              </a:extLst>
            </xdr:cNvPr>
            <xdr:cNvSpPr/>
          </xdr:nvSpPr>
          <xdr:spPr>
            <a:xfrm>
              <a:off x="10584357" y="200025"/>
              <a:ext cx="995986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D46C5761-D002-CC64-54D2-BB1A23785172}"/>
                </a:ext>
              </a:extLst>
            </xdr:cNvPr>
            <xdr:cNvSpPr/>
          </xdr:nvSpPr>
          <xdr:spPr>
            <a:xfrm>
              <a:off x="11852127" y="200025"/>
              <a:ext cx="1003728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0" name="Rectangle 9">
              <a:extLst>
                <a:ext uri="{FF2B5EF4-FFF2-40B4-BE49-F238E27FC236}">
                  <a16:creationId xmlns:a16="http://schemas.microsoft.com/office/drawing/2014/main" id="{CEB95C33-C3AB-9949-93C8-61E4849B13F9}"/>
                </a:ext>
              </a:extLst>
            </xdr:cNvPr>
            <xdr:cNvSpPr/>
          </xdr:nvSpPr>
          <xdr:spPr>
            <a:xfrm>
              <a:off x="12855855" y="200025"/>
              <a:ext cx="576377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1" name="Rectangle 10">
              <a:extLst>
                <a:ext uri="{FF2B5EF4-FFF2-40B4-BE49-F238E27FC236}">
                  <a16:creationId xmlns:a16="http://schemas.microsoft.com/office/drawing/2014/main" id="{758C608A-2C39-FAC7-5C85-A4DA480F3AA3}"/>
                </a:ext>
              </a:extLst>
            </xdr:cNvPr>
            <xdr:cNvSpPr/>
          </xdr:nvSpPr>
          <xdr:spPr>
            <a:xfrm>
              <a:off x="13431724" y="200025"/>
              <a:ext cx="901674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97692</xdr:rowOff>
    </xdr:from>
    <xdr:to>
      <xdr:col>12</xdr:col>
      <xdr:colOff>1061</xdr:colOff>
      <xdr:row>1</xdr:row>
      <xdr:rowOff>262157</xdr:rowOff>
    </xdr:to>
    <xdr:grpSp>
      <xdr:nvGrpSpPr>
        <xdr:cNvPr id="10" name="Header artwork group" descr="Header artwork">
          <a:extLst>
            <a:ext uri="{FF2B5EF4-FFF2-40B4-BE49-F238E27FC236}">
              <a16:creationId xmlns:a16="http://schemas.microsoft.com/office/drawing/2014/main" id="{5FD92602-F45D-EF42-A6DD-CA668449F08C}"/>
            </a:ext>
          </a:extLst>
        </xdr:cNvPr>
        <xdr:cNvGrpSpPr/>
      </xdr:nvGrpSpPr>
      <xdr:grpSpPr>
        <a:xfrm>
          <a:off x="196850" y="732692"/>
          <a:ext cx="13463061" cy="164465"/>
          <a:chOff x="142875" y="85725"/>
          <a:chExt cx="7705905" cy="164465"/>
        </a:xfrm>
      </xdr:grpSpPr>
      <xdr:sp macro="" textlink="">
        <xdr:nvSpPr>
          <xdr:cNvPr id="11" name="Rectangle 10" title="Short Footer Graphic">
            <a:extLst>
              <a:ext uri="{FF2B5EF4-FFF2-40B4-BE49-F238E27FC236}">
                <a16:creationId xmlns:a16="http://schemas.microsoft.com/office/drawing/2014/main" id="{A8483950-F549-D9D1-DF80-1A9E68E2634E}"/>
              </a:ext>
            </a:extLst>
          </xdr:cNvPr>
          <xdr:cNvSpPr/>
        </xdr:nvSpPr>
        <xdr:spPr>
          <a:xfrm>
            <a:off x="142875" y="85725"/>
            <a:ext cx="5120640" cy="164465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45720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marR="91440">
              <a:spcBef>
                <a:spcPts val="0"/>
              </a:spcBef>
              <a:spcAft>
                <a:spcPts val="0"/>
              </a:spcAft>
            </a:pPr>
            <a:r>
              <a:rPr lang="en-US" sz="2500" b="1">
                <a:solidFill>
                  <a:srgbClr val="000000"/>
                </a:solidFill>
                <a:effectLst/>
                <a:ea typeface="Arial"/>
                <a:cs typeface="Times New Roman"/>
              </a:rPr>
              <a:t> </a:t>
            </a:r>
          </a:p>
        </xdr:txBody>
      </xdr:sp>
      <xdr:grpSp>
        <xdr:nvGrpSpPr>
          <xdr:cNvPr id="12" name="Group 11">
            <a:extLst>
              <a:ext uri="{FF2B5EF4-FFF2-40B4-BE49-F238E27FC236}">
                <a16:creationId xmlns:a16="http://schemas.microsoft.com/office/drawing/2014/main" id="{9BCFDE57-7E34-B3EF-1640-4368AB7F3834}"/>
              </a:ext>
            </a:extLst>
          </xdr:cNvPr>
          <xdr:cNvGrpSpPr/>
        </xdr:nvGrpSpPr>
        <xdr:grpSpPr>
          <a:xfrm>
            <a:off x="5288459" y="85725"/>
            <a:ext cx="2560321" cy="164465"/>
            <a:chOff x="10584357" y="200025"/>
            <a:chExt cx="3749041" cy="164465"/>
          </a:xfrm>
        </xdr:grpSpPr>
        <xdr:sp macro="" textlink="">
          <xdr:nvSpPr>
            <xdr:cNvPr id="13" name="Rectangle 12">
              <a:extLst>
                <a:ext uri="{FF2B5EF4-FFF2-40B4-BE49-F238E27FC236}">
                  <a16:creationId xmlns:a16="http://schemas.microsoft.com/office/drawing/2014/main" id="{3FDE8693-A502-6051-1031-62FB9EA2B7C0}"/>
                </a:ext>
              </a:extLst>
            </xdr:cNvPr>
            <xdr:cNvSpPr/>
          </xdr:nvSpPr>
          <xdr:spPr>
            <a:xfrm>
              <a:off x="11580747" y="200025"/>
              <a:ext cx="273628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4" name="Rectangle 13">
              <a:extLst>
                <a:ext uri="{FF2B5EF4-FFF2-40B4-BE49-F238E27FC236}">
                  <a16:creationId xmlns:a16="http://schemas.microsoft.com/office/drawing/2014/main" id="{3BD9795B-2B02-A021-89A7-A2EB062C72D5}"/>
                </a:ext>
              </a:extLst>
            </xdr:cNvPr>
            <xdr:cNvSpPr/>
          </xdr:nvSpPr>
          <xdr:spPr>
            <a:xfrm>
              <a:off x="10584357" y="200025"/>
              <a:ext cx="995986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AC1EA937-8565-1BC6-6EE1-29AC0DB3E394}"/>
                </a:ext>
              </a:extLst>
            </xdr:cNvPr>
            <xdr:cNvSpPr/>
          </xdr:nvSpPr>
          <xdr:spPr>
            <a:xfrm>
              <a:off x="11852127" y="200025"/>
              <a:ext cx="1003728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26A446FE-2215-B316-46C9-E4642048BDB8}"/>
                </a:ext>
              </a:extLst>
            </xdr:cNvPr>
            <xdr:cNvSpPr/>
          </xdr:nvSpPr>
          <xdr:spPr>
            <a:xfrm>
              <a:off x="12855855" y="200025"/>
              <a:ext cx="576377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944EED86-EFAE-1999-426B-EB4EE4C8802D}"/>
                </a:ext>
              </a:extLst>
            </xdr:cNvPr>
            <xdr:cNvSpPr/>
          </xdr:nvSpPr>
          <xdr:spPr>
            <a:xfrm>
              <a:off x="13431724" y="200025"/>
              <a:ext cx="901674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101600</xdr:rowOff>
    </xdr:from>
    <xdr:to>
      <xdr:col>11</xdr:col>
      <xdr:colOff>181</xdr:colOff>
      <xdr:row>1</xdr:row>
      <xdr:rowOff>266065</xdr:rowOff>
    </xdr:to>
    <xdr:grpSp>
      <xdr:nvGrpSpPr>
        <xdr:cNvPr id="18" name="Header artwork group" descr="Header artwork">
          <a:extLst>
            <a:ext uri="{FF2B5EF4-FFF2-40B4-BE49-F238E27FC236}">
              <a16:creationId xmlns:a16="http://schemas.microsoft.com/office/drawing/2014/main" id="{D6F35DA2-F729-2B4A-8D99-8A85379D1EF3}"/>
            </a:ext>
          </a:extLst>
        </xdr:cNvPr>
        <xdr:cNvGrpSpPr/>
      </xdr:nvGrpSpPr>
      <xdr:grpSpPr>
        <a:xfrm>
          <a:off x="196850" y="736600"/>
          <a:ext cx="12960531" cy="164465"/>
          <a:chOff x="142875" y="85725"/>
          <a:chExt cx="7705905" cy="164465"/>
        </a:xfrm>
      </xdr:grpSpPr>
      <xdr:sp macro="" textlink="">
        <xdr:nvSpPr>
          <xdr:cNvPr id="19" name="Rectangle 18" title="Short Footer Graphic">
            <a:extLst>
              <a:ext uri="{FF2B5EF4-FFF2-40B4-BE49-F238E27FC236}">
                <a16:creationId xmlns:a16="http://schemas.microsoft.com/office/drawing/2014/main" id="{C486012B-C5D1-54EB-0764-5DF524061D7C}"/>
              </a:ext>
            </a:extLst>
          </xdr:cNvPr>
          <xdr:cNvSpPr/>
        </xdr:nvSpPr>
        <xdr:spPr>
          <a:xfrm>
            <a:off x="142875" y="85725"/>
            <a:ext cx="5120640" cy="164465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45720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marR="91440">
              <a:spcBef>
                <a:spcPts val="0"/>
              </a:spcBef>
              <a:spcAft>
                <a:spcPts val="0"/>
              </a:spcAft>
            </a:pPr>
            <a:r>
              <a:rPr lang="en-US" sz="2500" b="1">
                <a:solidFill>
                  <a:srgbClr val="000000"/>
                </a:solidFill>
                <a:effectLst/>
                <a:ea typeface="Arial"/>
                <a:cs typeface="Times New Roman"/>
              </a:rPr>
              <a:t> </a:t>
            </a:r>
          </a:p>
        </xdr:txBody>
      </xdr:sp>
      <xdr:grpSp>
        <xdr:nvGrpSpPr>
          <xdr:cNvPr id="20" name="Group 19">
            <a:extLst>
              <a:ext uri="{FF2B5EF4-FFF2-40B4-BE49-F238E27FC236}">
                <a16:creationId xmlns:a16="http://schemas.microsoft.com/office/drawing/2014/main" id="{8F7EE7A9-606C-C133-A779-6BDDA65A1EDA}"/>
              </a:ext>
            </a:extLst>
          </xdr:cNvPr>
          <xdr:cNvGrpSpPr/>
        </xdr:nvGrpSpPr>
        <xdr:grpSpPr>
          <a:xfrm>
            <a:off x="5288459" y="85725"/>
            <a:ext cx="2560321" cy="164465"/>
            <a:chOff x="10584357" y="200025"/>
            <a:chExt cx="3749041" cy="164465"/>
          </a:xfrm>
        </xdr:grpSpPr>
        <xdr:sp macro="" textlink="">
          <xdr:nvSpPr>
            <xdr:cNvPr id="21" name="Rectangle 20">
              <a:extLst>
                <a:ext uri="{FF2B5EF4-FFF2-40B4-BE49-F238E27FC236}">
                  <a16:creationId xmlns:a16="http://schemas.microsoft.com/office/drawing/2014/main" id="{25793E26-DF7A-7CF1-8EF3-DED14325F965}"/>
                </a:ext>
              </a:extLst>
            </xdr:cNvPr>
            <xdr:cNvSpPr/>
          </xdr:nvSpPr>
          <xdr:spPr>
            <a:xfrm>
              <a:off x="11580747" y="200025"/>
              <a:ext cx="273628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22" name="Rectangle 21">
              <a:extLst>
                <a:ext uri="{FF2B5EF4-FFF2-40B4-BE49-F238E27FC236}">
                  <a16:creationId xmlns:a16="http://schemas.microsoft.com/office/drawing/2014/main" id="{99D4310A-AB9E-955A-1DB4-1F5E8ACD75F8}"/>
                </a:ext>
              </a:extLst>
            </xdr:cNvPr>
            <xdr:cNvSpPr/>
          </xdr:nvSpPr>
          <xdr:spPr>
            <a:xfrm>
              <a:off x="10584357" y="200025"/>
              <a:ext cx="995986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23" name="Rectangle 22">
              <a:extLst>
                <a:ext uri="{FF2B5EF4-FFF2-40B4-BE49-F238E27FC236}">
                  <a16:creationId xmlns:a16="http://schemas.microsoft.com/office/drawing/2014/main" id="{F498C6F9-4FFE-C6CB-9838-61F95B4FE25F}"/>
                </a:ext>
              </a:extLst>
            </xdr:cNvPr>
            <xdr:cNvSpPr/>
          </xdr:nvSpPr>
          <xdr:spPr>
            <a:xfrm>
              <a:off x="11852127" y="200025"/>
              <a:ext cx="1003728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24" name="Rectangle 23">
              <a:extLst>
                <a:ext uri="{FF2B5EF4-FFF2-40B4-BE49-F238E27FC236}">
                  <a16:creationId xmlns:a16="http://schemas.microsoft.com/office/drawing/2014/main" id="{EF074327-C69C-CDD1-C8A9-6ED1DFD92730}"/>
                </a:ext>
              </a:extLst>
            </xdr:cNvPr>
            <xdr:cNvSpPr/>
          </xdr:nvSpPr>
          <xdr:spPr>
            <a:xfrm>
              <a:off x="12855855" y="200025"/>
              <a:ext cx="576377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25" name="Rectangle 24">
              <a:extLst>
                <a:ext uri="{FF2B5EF4-FFF2-40B4-BE49-F238E27FC236}">
                  <a16:creationId xmlns:a16="http://schemas.microsoft.com/office/drawing/2014/main" id="{F16B5035-615B-7200-5FC6-AFC8A8D556B5}"/>
                </a:ext>
              </a:extLst>
            </xdr:cNvPr>
            <xdr:cNvSpPr/>
          </xdr:nvSpPr>
          <xdr:spPr>
            <a:xfrm>
              <a:off x="13431724" y="200025"/>
              <a:ext cx="901674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101600</xdr:rowOff>
    </xdr:from>
    <xdr:to>
      <xdr:col>8</xdr:col>
      <xdr:colOff>8763</xdr:colOff>
      <xdr:row>1</xdr:row>
      <xdr:rowOff>266192</xdr:rowOff>
    </xdr:to>
    <xdr:grpSp>
      <xdr:nvGrpSpPr>
        <xdr:cNvPr id="2" name="Header artwork group" descr="Header artwork">
          <a:extLst>
            <a:ext uri="{FF2B5EF4-FFF2-40B4-BE49-F238E27FC236}">
              <a16:creationId xmlns:a16="http://schemas.microsoft.com/office/drawing/2014/main" id="{94401EC6-85BA-2649-8C07-6BD82878A281}"/>
            </a:ext>
          </a:extLst>
        </xdr:cNvPr>
        <xdr:cNvGrpSpPr/>
      </xdr:nvGrpSpPr>
      <xdr:grpSpPr>
        <a:xfrm>
          <a:off x="171450" y="736600"/>
          <a:ext cx="8085963" cy="164592"/>
          <a:chOff x="142875" y="104775"/>
          <a:chExt cx="6914767" cy="164465"/>
        </a:xfrm>
      </xdr:grpSpPr>
      <xdr:sp macro="" textlink="">
        <xdr:nvSpPr>
          <xdr:cNvPr id="3" name="Rectangle 2" title="Short Footer Graphic">
            <a:extLst>
              <a:ext uri="{FF2B5EF4-FFF2-40B4-BE49-F238E27FC236}">
                <a16:creationId xmlns:a16="http://schemas.microsoft.com/office/drawing/2014/main" id="{1FE6E6D2-52C3-ABFA-E9E0-F85896508678}"/>
              </a:ext>
            </a:extLst>
          </xdr:cNvPr>
          <xdr:cNvSpPr/>
        </xdr:nvSpPr>
        <xdr:spPr>
          <a:xfrm>
            <a:off x="142875" y="104775"/>
            <a:ext cx="4672306" cy="164465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45720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marR="91440">
              <a:spcBef>
                <a:spcPts val="0"/>
              </a:spcBef>
              <a:spcAft>
                <a:spcPts val="0"/>
              </a:spcAft>
            </a:pPr>
            <a:r>
              <a:rPr lang="en-US" sz="2500" b="1">
                <a:solidFill>
                  <a:srgbClr val="000000"/>
                </a:solidFill>
                <a:effectLst/>
                <a:ea typeface="Arial"/>
                <a:cs typeface="Times New Roman"/>
              </a:rPr>
              <a:t> </a:t>
            </a:r>
          </a:p>
        </xdr:txBody>
      </xdr:sp>
      <xdr:grpSp>
        <xdr:nvGrpSpPr>
          <xdr:cNvPr id="11" name="Group 10">
            <a:extLst>
              <a:ext uri="{FF2B5EF4-FFF2-40B4-BE49-F238E27FC236}">
                <a16:creationId xmlns:a16="http://schemas.microsoft.com/office/drawing/2014/main" id="{B6C5A269-BAF2-247B-31B7-91CB9E7B8630}"/>
              </a:ext>
            </a:extLst>
          </xdr:cNvPr>
          <xdr:cNvGrpSpPr/>
        </xdr:nvGrpSpPr>
        <xdr:grpSpPr>
          <a:xfrm>
            <a:off x="4848240" y="104775"/>
            <a:ext cx="2199877" cy="164465"/>
            <a:chOff x="10584358" y="200025"/>
            <a:chExt cx="3749040" cy="164465"/>
          </a:xfrm>
        </xdr:grpSpPr>
        <xdr:sp macro="" textlink="">
          <xdr:nvSpPr>
            <xdr:cNvPr id="13" name="Rectangle 12">
              <a:extLst>
                <a:ext uri="{FF2B5EF4-FFF2-40B4-BE49-F238E27FC236}">
                  <a16:creationId xmlns:a16="http://schemas.microsoft.com/office/drawing/2014/main" id="{36E82F61-731F-8890-B20A-27DA625A21D4}"/>
                </a:ext>
              </a:extLst>
            </xdr:cNvPr>
            <xdr:cNvSpPr/>
          </xdr:nvSpPr>
          <xdr:spPr>
            <a:xfrm>
              <a:off x="11580747" y="200025"/>
              <a:ext cx="273628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4" name="Rectangle 13">
              <a:extLst>
                <a:ext uri="{FF2B5EF4-FFF2-40B4-BE49-F238E27FC236}">
                  <a16:creationId xmlns:a16="http://schemas.microsoft.com/office/drawing/2014/main" id="{071382B9-6E94-3B35-3F8C-B1530AC7CF69}"/>
                </a:ext>
              </a:extLst>
            </xdr:cNvPr>
            <xdr:cNvSpPr/>
          </xdr:nvSpPr>
          <xdr:spPr>
            <a:xfrm>
              <a:off x="10584358" y="200025"/>
              <a:ext cx="995986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DCDEE543-501E-3B30-BE74-4DB6F226990A}"/>
                </a:ext>
              </a:extLst>
            </xdr:cNvPr>
            <xdr:cNvSpPr/>
          </xdr:nvSpPr>
          <xdr:spPr>
            <a:xfrm>
              <a:off x="11852127" y="200025"/>
              <a:ext cx="1003728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4DF9613B-87D8-C255-C139-E35BC58CB585}"/>
                </a:ext>
              </a:extLst>
            </xdr:cNvPr>
            <xdr:cNvSpPr/>
          </xdr:nvSpPr>
          <xdr:spPr>
            <a:xfrm>
              <a:off x="12855855" y="200025"/>
              <a:ext cx="576377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1E383489-912E-A6AD-A29C-30D1C4DB1618}"/>
                </a:ext>
              </a:extLst>
            </xdr:cNvPr>
            <xdr:cNvSpPr/>
          </xdr:nvSpPr>
          <xdr:spPr>
            <a:xfrm>
              <a:off x="13431724" y="200025"/>
              <a:ext cx="901674" cy="16446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</xdr:grp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ProjectInvoice" displayName="ProjectInvoice" ref="B10:G35" totalsRowShown="0" headerRowDxfId="71" dataDxfId="70" headerRowCellStyle="Heading 3">
  <autoFilter ref="B10:G35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000-000001000000}" name="Item #" dataDxfId="69"/>
    <tableColumn id="2" xr3:uid="{00000000-0010-0000-0000-000002000000}" name="Description" dataDxfId="68"/>
    <tableColumn id="7" xr3:uid="{00000000-0010-0000-0000-000007000000}" name="Qty" dataDxfId="67"/>
    <tableColumn id="8" xr3:uid="{00000000-0010-0000-0000-000008000000}" name="Unit Price" dataDxfId="66"/>
    <tableColumn id="10" xr3:uid="{00000000-0010-0000-0000-00000A000000}" name="Discount" dataDxfId="65"/>
    <tableColumn id="11" xr3:uid="{00000000-0010-0000-0000-00000B000000}" name="Price" dataDxfId="64">
      <calculatedColumnFormula>IFERROR((D11*E11)-F11,"")</calculatedColumnFormula>
    </tableColumn>
  </tableColumns>
  <tableStyleInfo name="Sales Invoice Table" showFirstColumn="0" showLastColumn="1" showRowStripes="1" showColumnStripes="0"/>
  <extLst>
    <ext xmlns:x14="http://schemas.microsoft.com/office/spreadsheetml/2009/9/main" uri="{504A1905-F514-4f6f-8877-14C23A59335A}">
      <x14:table altTextSummary="Invoice list with item #, description, quantity, unit price, discount and pric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CustomerList" displayName="CustomerList" ref="B3:L6" totalsRowCount="1" headerRowDxfId="63">
  <autoFilter ref="B3:L5" xr:uid="{00000000-0009-0000-0100-000001000000}"/>
  <tableColumns count="11">
    <tableColumn id="9" xr3:uid="{00000000-0010-0000-0100-000009000000}" name="Lookup" totalsRowLabel="Total" dataDxfId="62" totalsRowDxfId="61">
      <calculatedColumnFormula>C4&amp; " - "&amp;D4</calculatedColumnFormula>
    </tableColumn>
    <tableColumn id="1" xr3:uid="{00000000-0010-0000-0100-000001000000}" name="Company #" totalsRowFunction="custom" dataDxfId="60" totalsRowDxfId="59">
      <totalsRowFormula>"Total Customers: "&amp;SUBTOTAL(103,CustomerList[Company '#])</totalsRowFormula>
    </tableColumn>
    <tableColumn id="2" xr3:uid="{00000000-0010-0000-0100-000002000000}" name="Company name" dataDxfId="58" totalsRowDxfId="57"/>
    <tableColumn id="3" xr3:uid="{00000000-0010-0000-0100-000003000000}" name="Contact name" dataDxfId="56" totalsRowDxfId="55"/>
    <tableColumn id="4" xr3:uid="{00000000-0010-0000-0100-000004000000}" name="Address" dataDxfId="54" totalsRowDxfId="53"/>
    <tableColumn id="5" xr3:uid="{00000000-0010-0000-0100-000005000000}" name="City" dataDxfId="52" totalsRowDxfId="51"/>
    <tableColumn id="6" xr3:uid="{00000000-0010-0000-0100-000006000000}" name="State" dataDxfId="50" totalsRowDxfId="49"/>
    <tableColumn id="7" xr3:uid="{00000000-0010-0000-0100-000007000000}" name="ZIP Code" dataDxfId="48" totalsRowDxfId="47"/>
    <tableColumn id="8" xr3:uid="{00000000-0010-0000-0100-000008000000}" name="Phone" dataDxfId="46" totalsRowDxfId="45"/>
    <tableColumn id="10" xr3:uid="{00000000-0010-0000-0100-00000A000000}" name="Email" dataDxfId="44" totalsRowDxfId="43" dataCellStyle="Normal"/>
    <tableColumn id="11" xr3:uid="{00000000-0010-0000-0100-00000B000000}" name="Fax" dataDxfId="42" totalsRowDxfId="41"/>
  </tableColumns>
  <tableStyleInfo name="Sales Invoice Table" showFirstColumn="0" showLastColumn="0" showRowStripes="1" showColumnStripes="0"/>
  <extLst>
    <ext xmlns:x14="http://schemas.microsoft.com/office/spreadsheetml/2009/9/main" uri="{504A1905-F514-4f6f-8877-14C23A59335A}">
      <x14:table altTextSummary="Customer list with company #, company name, contact name, address, city, state, zip code, phone, email and fax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InvoicesMain" displayName="InvoicesMain" ref="B3:K6" totalsRowCount="1" headerRowDxfId="40" dataDxfId="39" totalsRowDxfId="38" headerRowCellStyle="Heading 4">
  <autoFilter ref="B3:K5" xr:uid="{00000000-0009-0000-0100-000003000000}"/>
  <tableColumns count="10">
    <tableColumn id="1" xr3:uid="{00000000-0010-0000-0200-000001000000}" name="Invoice #" totalsRowLabel="Totals" dataDxfId="37" totalsRowDxfId="36"/>
    <tableColumn id="2" xr3:uid="{00000000-0010-0000-0200-000002000000}" name="Company" totalsRowFunction="custom" dataDxfId="35" totalsRowDxfId="34">
      <totalsRowFormula>"Total Invoices: "&amp;SUBTOTAL(103,InvoicesMain[Invoice '#])</totalsRowFormula>
    </tableColumn>
    <tableColumn id="3" xr3:uid="{00000000-0010-0000-0200-000003000000}" name="Invoice date" dataDxfId="33" totalsRowDxfId="32"/>
    <tableColumn id="4" xr3:uid="{00000000-0010-0000-0200-000004000000}" name="Project description" dataDxfId="31" totalsRowDxfId="30"/>
    <tableColumn id="8" xr3:uid="{00000000-0010-0000-0200-000008000000}" name="Tax rate" dataDxfId="29" totalsRowDxfId="28" dataCellStyle="Percent"/>
    <tableColumn id="9" xr3:uid="{00000000-0010-0000-0200-000009000000}" name="Other" totalsRowFunction="sum" dataDxfId="27" totalsRowDxfId="26"/>
    <tableColumn id="6" xr3:uid="{00000000-0010-0000-0200-000006000000}" name="Deposit" totalsRowFunction="sum" dataDxfId="25" totalsRowDxfId="24"/>
    <tableColumn id="7" xr3:uid="{00000000-0010-0000-0200-000007000000}" name="Detail total" totalsRowFunction="sum" dataDxfId="23" totalsRowDxfId="22">
      <calculatedColumnFormula>SUMIF(InvoiceDetails[Invoice '#],"="&amp;InvoicesMain[[#This Row],[Invoice '#]],InvoiceDetails[Total])</calculatedColumnFormula>
    </tableColumn>
    <tableColumn id="10" xr3:uid="{00000000-0010-0000-0200-00000A000000}" name="Invoice total" totalsRowFunction="sum" dataDxfId="21" totalsRowDxfId="20">
      <calculatedColumnFormula>(InvoicesMain[[#This Row],[Detail total]]*(1+InvoicesMain[[#This Row],[Tax rate]]))+InvoicesMain[[#This Row],[Other]]-InvoicesMain[[#This Row],[Deposit]]</calculatedColumnFormula>
    </tableColumn>
    <tableColumn id="5" xr3:uid="{00000000-0010-0000-0200-000005000000}" name="Notes" dataDxfId="19" totalsRowDxfId="18"/>
  </tableColumns>
  <tableStyleInfo name="Sales Invoice Table" showFirstColumn="0" showLastColumn="0" showRowStripes="1" showColumnStripes="0"/>
  <extLst>
    <ext xmlns:x14="http://schemas.microsoft.com/office/spreadsheetml/2009/9/main" uri="{504A1905-F514-4f6f-8877-14C23A59335A}">
      <x14:table altTextSummary="Invoice list with invoice #, company, invoice date, project description, tax rate, other, deposit, detail total, invoice total and note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InvoiceDetails" displayName="InvoiceDetails" ref="B3:H40" totalsRowShown="0" headerRowDxfId="17" dataDxfId="16" headerRowCellStyle="Heading 4">
  <autoFilter ref="B3:H40" xr:uid="{00000000-0009-0000-0100-000002000000}"/>
  <sortState xmlns:xlrd2="http://schemas.microsoft.com/office/spreadsheetml/2017/richdata2" ref="B5:H40">
    <sortCondition ref="C4:C40"/>
  </sortState>
  <tableColumns count="7">
    <tableColumn id="2" xr3:uid="{00000000-0010-0000-0300-000002000000}" name="Description" dataDxfId="15"/>
    <tableColumn id="1" xr3:uid="{00000000-0010-0000-0300-000001000000}" name="Invoice #" dataDxfId="14"/>
    <tableColumn id="4" xr3:uid="{00000000-0010-0000-0300-000004000000}" name="Item #" dataDxfId="13"/>
    <tableColumn id="3" xr3:uid="{00000000-0010-0000-0300-000003000000}" name="Qty" dataDxfId="12"/>
    <tableColumn id="6" xr3:uid="{00000000-0010-0000-0300-000006000000}" name="Unit price" dataDxfId="11"/>
    <tableColumn id="5" xr3:uid="{00000000-0010-0000-0300-000005000000}" name="Discount" dataDxfId="10"/>
    <tableColumn id="10" xr3:uid="{00000000-0010-0000-0300-00000A000000}" name="Total" dataDxfId="9">
      <calculatedColumnFormula>(InvoiceDetails[[#This Row],[Qty]]*InvoiceDetails[[#This Row],[Unit price]])-InvoiceDetails[[#This Row],[Discount]]</calculatedColumnFormula>
    </tableColumn>
  </tableColumns>
  <tableStyleInfo name="Sales Invoice Table" showFirstColumn="0" showLastColumn="0" showRowStripes="1" showColumnStripes="0"/>
  <extLst>
    <ext xmlns:x14="http://schemas.microsoft.com/office/spreadsheetml/2009/9/main" uri="{504A1905-F514-4f6f-8877-14C23A59335A}">
      <x14:table altTextSummary="Invoice details with description, invoice #, item #, quantity, unit price, discount, and total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Custom 49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contoso@interestingsite.com" TargetMode="External"/><Relationship Id="rId1" Type="http://schemas.openxmlformats.org/officeDocument/2006/relationships/hyperlink" Target="mailto:tailspin@interestingsite.com" TargetMode="External"/><Relationship Id="rId5" Type="http://schemas.openxmlformats.org/officeDocument/2006/relationships/table" Target="../tables/table2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41"/>
  <sheetViews>
    <sheetView showGridLines="0" tabSelected="1" zoomScaleNormal="100" workbookViewId="0"/>
  </sheetViews>
  <sheetFormatPr defaultColWidth="9" defaultRowHeight="34" customHeight="1" x14ac:dyDescent="0.35"/>
  <cols>
    <col min="1" max="1" width="2.81640625" style="19" customWidth="1"/>
    <col min="2" max="6" width="20.81640625" style="2" customWidth="1"/>
    <col min="7" max="7" width="25.81640625" style="2" customWidth="1"/>
    <col min="8" max="8" width="2.81640625" style="60" customWidth="1"/>
    <col min="9" max="9" width="11.36328125" style="2" customWidth="1"/>
    <col min="10" max="16384" width="9" style="2"/>
  </cols>
  <sheetData>
    <row r="1" spans="1:8" ht="58" customHeight="1" x14ac:dyDescent="0.35">
      <c r="A1" s="45"/>
      <c r="B1" s="46" t="s">
        <v>112</v>
      </c>
      <c r="C1" s="46"/>
      <c r="D1" s="46"/>
      <c r="E1" s="46"/>
      <c r="F1" s="46"/>
      <c r="G1" s="47"/>
      <c r="H1" s="89"/>
    </row>
    <row r="2" spans="1:8" s="60" customFormat="1" ht="20" customHeight="1" x14ac:dyDescent="0.35">
      <c r="A2" s="83"/>
      <c r="B2" s="83"/>
      <c r="C2" s="83"/>
      <c r="D2" s="83"/>
      <c r="E2" s="83"/>
      <c r="F2" s="83"/>
      <c r="G2" s="83"/>
      <c r="H2" s="83"/>
    </row>
    <row r="3" spans="1:8" s="87" customFormat="1" ht="30" customHeight="1" x14ac:dyDescent="0.35">
      <c r="A3" s="84"/>
      <c r="B3" s="85" t="str">
        <f>"Invoice for: "&amp;IFERROR(VLOOKUP(rngInvoice,InvoicesMain[],4),"")</f>
        <v>Invoice for: Project 2</v>
      </c>
      <c r="C3" s="86"/>
      <c r="D3" s="86"/>
      <c r="E3" s="86"/>
      <c r="F3" s="86"/>
      <c r="G3" s="86"/>
      <c r="H3" s="90"/>
    </row>
    <row r="4" spans="1:8" ht="24" customHeight="1" x14ac:dyDescent="0.35">
      <c r="A4" s="17"/>
      <c r="B4" s="48" t="s">
        <v>10</v>
      </c>
      <c r="C4" s="50" t="s">
        <v>113</v>
      </c>
      <c r="D4" s="48" t="s">
        <v>125</v>
      </c>
      <c r="E4" s="50" t="s">
        <v>120</v>
      </c>
      <c r="F4" s="48" t="s">
        <v>118</v>
      </c>
      <c r="G4" s="61" t="s">
        <v>119</v>
      </c>
      <c r="H4" s="91"/>
    </row>
    <row r="5" spans="1:8" ht="24" customHeight="1" x14ac:dyDescent="0.35">
      <c r="A5" s="17"/>
      <c r="B5" s="25"/>
      <c r="C5" s="25" t="s">
        <v>114</v>
      </c>
      <c r="D5" s="49" t="s">
        <v>126</v>
      </c>
      <c r="E5" s="25" t="s">
        <v>121</v>
      </c>
      <c r="F5" s="49" t="s">
        <v>122</v>
      </c>
      <c r="G5" s="62" t="s">
        <v>123</v>
      </c>
      <c r="H5" s="91"/>
    </row>
    <row r="6" spans="1:8" s="6" customFormat="1" ht="30" customHeight="1" x14ac:dyDescent="0.35">
      <c r="A6" s="18"/>
      <c r="B6" s="88" t="s">
        <v>9</v>
      </c>
      <c r="C6" s="23" t="str">
        <f>IFERROR(VLOOKUP(VLOOKUP(rngInvoice,InvoicesMain[],2,FALSE),CustomerList[],3,TRUE),"")</f>
        <v>Contoso, Ltd</v>
      </c>
      <c r="D6" s="88" t="s">
        <v>125</v>
      </c>
      <c r="E6" s="52" t="str">
        <f>""&amp;IFERROR(VLOOKUP(VLOOKUP(rngInvoice,InvoicesMain[],2,FALSE),CustomerList[],9,FALSE),"")</f>
        <v>432-555-0189</v>
      </c>
      <c r="F6" s="88" t="s">
        <v>56</v>
      </c>
      <c r="G6" s="21" t="s">
        <v>59</v>
      </c>
      <c r="H6" s="92"/>
    </row>
    <row r="7" spans="1:8" s="6" customFormat="1" ht="20.25" customHeight="1" x14ac:dyDescent="0.35">
      <c r="A7" s="18"/>
      <c r="B7" s="51"/>
      <c r="C7" s="23" t="str">
        <f>IFERROR(IF((VLOOKUP(VLOOKUP(rngInvoice,InvoicesMain[],2,FALSE),CustomerList[],5,FALSE))="","",(VLOOKUP(VLOOKUP(rngInvoice,InvoicesMain[],2,FALSE),CustomerList[],5,FALSE))),"")</f>
        <v>567 Walnut Ln.</v>
      </c>
      <c r="D7" s="88" t="s">
        <v>126</v>
      </c>
      <c r="E7" s="52" t="str">
        <f>""&amp;IFERROR(VLOOKUP(VLOOKUP(rngInvoice,InvoicesMain[],2,FALSE),CustomerList[],11,FALSE),"")</f>
        <v>432-555-0123</v>
      </c>
      <c r="F7" s="88" t="s">
        <v>11</v>
      </c>
      <c r="G7" s="22">
        <f ca="1">IFERROR(IF(VLOOKUP(rngInvoice,InvoicesMain[],3,FALSE)="","",VLOOKUP(rngInvoice,InvoicesMain[],3,FALSE)),"")</f>
        <v>45846</v>
      </c>
      <c r="H7" s="92"/>
    </row>
    <row r="8" spans="1:8" s="6" customFormat="1" ht="20.25" customHeight="1" x14ac:dyDescent="0.35">
      <c r="A8" s="18"/>
      <c r="B8" s="24"/>
      <c r="C8" s="23" t="str">
        <f>IFERROR(VLOOKUP(VLOOKUP(rngInvoice,InvoicesMain[],2,FALSE),CustomerList[],6,FALSE)&amp;", "&amp; VLOOKUP(VLOOKUP(G6,InvoicesMain[],2,FALSE),CustomerList[],7,FALSE)&amp;" "&amp;VLOOKUP(VLOOKUP(G6,InvoicesMain[],2,FALSE),CustomerList[],8,FALSE),"")</f>
        <v>Moline, MO 098765</v>
      </c>
      <c r="D8" s="88" t="s">
        <v>127</v>
      </c>
      <c r="E8" s="52" t="str">
        <f>""&amp;IFERROR(VLOOKUP(VLOOKUP(rngInvoice,InvoicesMain[],2,FALSE),CustomerList[],10,FALSE),"")</f>
        <v>contoso@interestingsite.com</v>
      </c>
      <c r="F8" s="23"/>
      <c r="G8" s="7"/>
      <c r="H8" s="92"/>
    </row>
    <row r="9" spans="1:8" ht="20" customHeight="1" x14ac:dyDescent="0.35">
      <c r="B9" s="16"/>
      <c r="C9" s="8"/>
      <c r="D9" s="8"/>
      <c r="E9" s="8"/>
      <c r="F9" s="8"/>
      <c r="G9" s="8"/>
    </row>
    <row r="10" spans="1:8" s="53" customFormat="1" ht="34" customHeight="1" x14ac:dyDescent="0.35">
      <c r="B10" s="82" t="s">
        <v>52</v>
      </c>
      <c r="C10" s="82" t="s">
        <v>5</v>
      </c>
      <c r="D10" s="95" t="s">
        <v>26</v>
      </c>
      <c r="E10" s="82" t="s">
        <v>29</v>
      </c>
      <c r="F10" s="95" t="s">
        <v>28</v>
      </c>
      <c r="G10" s="98" t="s">
        <v>27</v>
      </c>
      <c r="H10" s="93"/>
    </row>
    <row r="11" spans="1:8" s="3" customFormat="1" ht="34" customHeight="1" x14ac:dyDescent="0.35">
      <c r="B11" s="100" t="str">
        <f t="array" ref="B11">IFERROR(INDEX(InvoiceDetails[],SMALL(IF(InvoiceDetails[Invoice '#]=rngInvoice,ROW(InvoiceDetails[])-ROW(InvoiceDetails[#Headers])), ROW(1:1)), MATCH($B$10, InvoiceDetails[#Headers], 0)),"")</f>
        <v>Z4567</v>
      </c>
      <c r="C11" s="101" t="str">
        <f t="array" ref="C11">IFERROR(INDEX(InvoiceDetails[],SMALL(IF(InvoiceDetails[Invoice '#]=rngInvoice,ROW(InvoiceDetails[])-ROW(InvoiceDetails[#Headers])), ROW(1:1)), MATCH($C$10, InvoiceDetails[#Headers], 0)),"")</f>
        <v>Invoice 3-456-2 Data 1</v>
      </c>
      <c r="D11" s="102">
        <f t="array" ref="D11">IFERROR(INDEX(InvoiceDetails[],SMALL(IF(InvoiceDetails[Invoice '#]=rngInvoice,ROW(InvoiceDetails[])-ROW(InvoiceDetails[#Headers])), ROW(1:1)), MATCH($D$10, InvoiceDetails[#Headers], 0)),"")</f>
        <v>39</v>
      </c>
      <c r="E11" s="63">
        <f t="array" ref="E11">IFERROR(INDEX(InvoiceDetails[],SMALL(IF(InvoiceDetails[Invoice '#]=rngInvoice,ROW(InvoiceDetails[])-ROW(InvoiceDetails[#Headers])), ROW(1:1)), MATCH($E$10, InvoiceDetails[#Headers], 0)),"")</f>
        <v>5</v>
      </c>
      <c r="F11" s="103">
        <f t="array" ref="F11">IFERROR(INDEX(InvoiceDetails[],SMALL(IF(InvoiceDetails[Invoice '#]=rngInvoice,ROW(InvoiceDetails[])-ROW(InvoiceDetails[#Headers])), ROW(1:1)), MATCH($F$10, InvoiceDetails[#Headers], 0)),"")</f>
        <v>0</v>
      </c>
      <c r="G11" s="63">
        <f t="shared" ref="G11:G35" si="0">IFERROR((D11*E11)-F11,"")</f>
        <v>195</v>
      </c>
      <c r="H11" s="94"/>
    </row>
    <row r="12" spans="1:8" s="3" customFormat="1" ht="34" customHeight="1" x14ac:dyDescent="0.35">
      <c r="A12" s="94"/>
      <c r="B12" s="100" t="str">
        <f t="array" ref="B12">IFERROR(INDEX(InvoiceDetails[],SMALL(IF(InvoiceDetails[Invoice '#]=rngInvoice,ROW(InvoiceDetails[])-ROW(InvoiceDetails[#Headers])), ROW(4:4)), MATCH($B$10, InvoiceDetails[#Headers], 0)),"")</f>
        <v>Z4570</v>
      </c>
      <c r="C12" s="101" t="str">
        <f t="array" ref="C12">IFERROR(INDEX(InvoiceDetails[],SMALL(IF(InvoiceDetails[Invoice '#]=rngInvoice,ROW(InvoiceDetails[])-ROW(InvoiceDetails[#Headers])), ROW(4:4)), MATCH($C$10, InvoiceDetails[#Headers], 0)),"")</f>
        <v>Invoice 3-456-2 Data 4</v>
      </c>
      <c r="D12" s="102">
        <f t="array" ref="D12">IFERROR(INDEX(InvoiceDetails[],SMALL(IF(InvoiceDetails[Invoice '#]=rngInvoice,ROW(InvoiceDetails[])-ROW(InvoiceDetails[#Headers])), ROW(4:4)), MATCH($D$10, InvoiceDetails[#Headers], 0)),"")</f>
        <v>40</v>
      </c>
      <c r="E12" s="65">
        <f t="array" ref="E12">IFERROR(INDEX(InvoiceDetails[],SMALL(IF(InvoiceDetails[Invoice '#]=rngInvoice,ROW(InvoiceDetails[])-ROW(InvoiceDetails[#Headers])), ROW(4:4)), MATCH($E$10, InvoiceDetails[#Headers], 0)),"")</f>
        <v>7</v>
      </c>
      <c r="F12" s="104">
        <f t="array" ref="F12">IFERROR(INDEX(InvoiceDetails[],SMALL(IF(InvoiceDetails[Invoice '#]=rngInvoice,ROW(InvoiceDetails[])-ROW(InvoiceDetails[#Headers])), ROW(4:4)), MATCH($F$10, InvoiceDetails[#Headers], 0)),"")</f>
        <v>0</v>
      </c>
      <c r="G12" s="65">
        <f t="shared" si="0"/>
        <v>280</v>
      </c>
      <c r="H12" s="94"/>
    </row>
    <row r="13" spans="1:8" s="3" customFormat="1" ht="34" customHeight="1" x14ac:dyDescent="0.35">
      <c r="B13" s="100" t="str">
        <f t="array" ref="B13">IFERROR(INDEX(InvoiceDetails[],SMALL(IF(InvoiceDetails[Invoice '#]=rngInvoice,ROW(InvoiceDetails[])-ROW(InvoiceDetails[#Headers])), ROW(5:5)), MATCH($B$10, InvoiceDetails[#Headers], 0)),"")</f>
        <v>Z4571</v>
      </c>
      <c r="C13" s="101" t="str">
        <f t="array" ref="C13">IFERROR(INDEX(InvoiceDetails[],SMALL(IF(InvoiceDetails[Invoice '#]=rngInvoice,ROW(InvoiceDetails[])-ROW(InvoiceDetails[#Headers])), ROW(5:5)), MATCH($C$10, InvoiceDetails[#Headers], 0)),"")</f>
        <v>Invoice 3-456-2 Data 5</v>
      </c>
      <c r="D13" s="102">
        <f t="array" ref="D13">IFERROR(INDEX(InvoiceDetails[],SMALL(IF(InvoiceDetails[Invoice '#]=rngInvoice,ROW(InvoiceDetails[])-ROW(InvoiceDetails[#Headers])), ROW(5:5)), MATCH($D$10, InvoiceDetails[#Headers], 0)),"")</f>
        <v>10</v>
      </c>
      <c r="E13" s="65">
        <f t="array" ref="E13">IFERROR(INDEX(InvoiceDetails[],SMALL(IF(InvoiceDetails[Invoice '#]=rngInvoice,ROW(InvoiceDetails[])-ROW(InvoiceDetails[#Headers])), ROW(5:5)), MATCH($E$10, InvoiceDetails[#Headers], 0)),"")</f>
        <v>4</v>
      </c>
      <c r="F13" s="104">
        <f t="array" ref="F13">IFERROR(INDEX(InvoiceDetails[],SMALL(IF(InvoiceDetails[Invoice '#]=rngInvoice,ROW(InvoiceDetails[])-ROW(InvoiceDetails[#Headers])), ROW(5:5)), MATCH($F$10, InvoiceDetails[#Headers], 0)),"")</f>
        <v>0</v>
      </c>
      <c r="G13" s="65">
        <f t="shared" si="0"/>
        <v>40</v>
      </c>
      <c r="H13" s="94"/>
    </row>
    <row r="14" spans="1:8" s="3" customFormat="1" ht="34" customHeight="1" x14ac:dyDescent="0.35">
      <c r="B14" s="100" t="str">
        <f t="array" ref="B14">IFERROR(INDEX(InvoiceDetails[],SMALL(IF(InvoiceDetails[Invoice '#]=rngInvoice,ROW(InvoiceDetails[])-ROW(InvoiceDetails[#Headers])), ROW(6:6)), MATCH($B$10, InvoiceDetails[#Headers], 0)),"")</f>
        <v>Z4572</v>
      </c>
      <c r="C14" s="101" t="str">
        <f t="array" ref="C14">IFERROR(INDEX(InvoiceDetails[],SMALL(IF(InvoiceDetails[Invoice '#]=rngInvoice,ROW(InvoiceDetails[])-ROW(InvoiceDetails[#Headers])), ROW(6:6)), MATCH($C$10, InvoiceDetails[#Headers], 0)),"")</f>
        <v>Invoice 3-456-2 Data 6</v>
      </c>
      <c r="D14" s="102">
        <f t="array" ref="D14">IFERROR(INDEX(InvoiceDetails[],SMALL(IF(InvoiceDetails[Invoice '#]=rngInvoice,ROW(InvoiceDetails[])-ROW(InvoiceDetails[#Headers])), ROW(6:6)), MATCH($D$10, InvoiceDetails[#Headers], 0)),"")</f>
        <v>5</v>
      </c>
      <c r="E14" s="65">
        <f t="array" ref="E14">IFERROR(INDEX(InvoiceDetails[],SMALL(IF(InvoiceDetails[Invoice '#]=rngInvoice,ROW(InvoiceDetails[])-ROW(InvoiceDetails[#Headers])), ROW(6:6)), MATCH($E$10, InvoiceDetails[#Headers], 0)),"")</f>
        <v>8</v>
      </c>
      <c r="F14" s="104">
        <f t="array" ref="F14">IFERROR(INDEX(InvoiceDetails[],SMALL(IF(InvoiceDetails[Invoice '#]=rngInvoice,ROW(InvoiceDetails[])-ROW(InvoiceDetails[#Headers])), ROW(6:6)), MATCH($F$10, InvoiceDetails[#Headers], 0)),"")</f>
        <v>0</v>
      </c>
      <c r="G14" s="65">
        <f t="shared" si="0"/>
        <v>40</v>
      </c>
      <c r="H14" s="94"/>
    </row>
    <row r="15" spans="1:8" s="3" customFormat="1" ht="34" customHeight="1" x14ac:dyDescent="0.35">
      <c r="B15" s="100" t="str">
        <f t="array" ref="B15">IFERROR(INDEX(InvoiceDetails[],SMALL(IF(InvoiceDetails[Invoice '#]=rngInvoice,ROW(InvoiceDetails[])-ROW(InvoiceDetails[#Headers])), ROW(7:7)), MATCH($B$10, InvoiceDetails[#Headers], 0)),"")</f>
        <v>Z4573</v>
      </c>
      <c r="C15" s="101" t="str">
        <f t="array" ref="C15">IFERROR(INDEX(InvoiceDetails[],SMALL(IF(InvoiceDetails[Invoice '#]=rngInvoice,ROW(InvoiceDetails[])-ROW(InvoiceDetails[#Headers])), ROW(7:7)), MATCH($C$10, InvoiceDetails[#Headers], 0)),"")</f>
        <v>Invoice 3-456-2 Data 7</v>
      </c>
      <c r="D15" s="102">
        <f t="array" ref="D15">IFERROR(INDEX(InvoiceDetails[],SMALL(IF(InvoiceDetails[Invoice '#]=rngInvoice,ROW(InvoiceDetails[])-ROW(InvoiceDetails[#Headers])), ROW(7:7)), MATCH($D$10, InvoiceDetails[#Headers], 0)),"")</f>
        <v>70</v>
      </c>
      <c r="E15" s="65">
        <f t="array" ref="E15">IFERROR(INDEX(InvoiceDetails[],SMALL(IF(InvoiceDetails[Invoice '#]=rngInvoice,ROW(InvoiceDetails[])-ROW(InvoiceDetails[#Headers])), ROW(7:7)), MATCH($E$10, InvoiceDetails[#Headers], 0)),"")</f>
        <v>6</v>
      </c>
      <c r="F15" s="104">
        <f t="array" ref="F15">IFERROR(INDEX(InvoiceDetails[],SMALL(IF(InvoiceDetails[Invoice '#]=rngInvoice,ROW(InvoiceDetails[])-ROW(InvoiceDetails[#Headers])), ROW(7:7)), MATCH($F$10, InvoiceDetails[#Headers], 0)),"")</f>
        <v>0</v>
      </c>
      <c r="G15" s="65">
        <f t="shared" si="0"/>
        <v>420</v>
      </c>
      <c r="H15" s="94"/>
    </row>
    <row r="16" spans="1:8" s="3" customFormat="1" ht="34" customHeight="1" x14ac:dyDescent="0.35">
      <c r="B16" s="9" t="str">
        <f t="array" ref="B16">IFERROR(INDEX(InvoiceDetails[],SMALL(IF(InvoiceDetails[Invoice '#]=rngInvoice,ROW(InvoiceDetails[])-ROW(InvoiceDetails[#Headers])), ROW(8:8)), MATCH($B$10, InvoiceDetails[#Headers], 0)),"")</f>
        <v>Z4574</v>
      </c>
      <c r="C16" s="10" t="str">
        <f t="array" ref="C16">IFERROR(INDEX(InvoiceDetails[],SMALL(IF(InvoiceDetails[Invoice '#]=rngInvoice,ROW(InvoiceDetails[])-ROW(InvoiceDetails[#Headers])), ROW(8:8)), MATCH($C$10, InvoiceDetails[#Headers], 0)),"")</f>
        <v>Invoice 3-456-2 Data 8</v>
      </c>
      <c r="D16" s="96">
        <f t="array" ref="D16">IFERROR(INDEX(InvoiceDetails[],SMALL(IF(InvoiceDetails[Invoice '#]=rngInvoice,ROW(InvoiceDetails[])-ROW(InvoiceDetails[#Headers])), ROW(8:8)), MATCH($D$10, InvoiceDetails[#Headers], 0)),"")</f>
        <v>25</v>
      </c>
      <c r="E16" s="64">
        <f t="array" ref="E16">IFERROR(INDEX(InvoiceDetails[],SMALL(IF(InvoiceDetails[Invoice '#]=rngInvoice,ROW(InvoiceDetails[])-ROW(InvoiceDetails[#Headers])), ROW(8:8)), MATCH($E$10, InvoiceDetails[#Headers], 0)),"")</f>
        <v>4</v>
      </c>
      <c r="F16" s="97">
        <f t="array" ref="F16">IFERROR(INDEX(InvoiceDetails[],SMALL(IF(InvoiceDetails[Invoice '#]=rngInvoice,ROW(InvoiceDetails[])-ROW(InvoiceDetails[#Headers])), ROW(8:8)), MATCH($F$10, InvoiceDetails[#Headers], 0)),"")</f>
        <v>0</v>
      </c>
      <c r="G16" s="65">
        <f t="shared" si="0"/>
        <v>100</v>
      </c>
      <c r="H16" s="94"/>
    </row>
    <row r="17" spans="2:8" s="3" customFormat="1" ht="34" customHeight="1" x14ac:dyDescent="0.35">
      <c r="B17" s="9" t="str">
        <f t="array" ref="B17">IFERROR(INDEX(InvoiceDetails[],SMALL(IF(InvoiceDetails[Invoice '#]=rngInvoice,ROW(InvoiceDetails[])-ROW(InvoiceDetails[#Headers])), ROW(9:9)), MATCH($B$10, InvoiceDetails[#Headers], 0)),"")</f>
        <v>Z4575</v>
      </c>
      <c r="C17" s="10" t="str">
        <f t="array" ref="C17">IFERROR(INDEX(InvoiceDetails[],SMALL(IF(InvoiceDetails[Invoice '#]=rngInvoice,ROW(InvoiceDetails[])-ROW(InvoiceDetails[#Headers])), ROW(9:9)), MATCH($C$10, InvoiceDetails[#Headers], 0)),"")</f>
        <v>Invoice 3-456-2 Data 9</v>
      </c>
      <c r="D17" s="96">
        <f t="array" ref="D17">IFERROR(INDEX(InvoiceDetails[],SMALL(IF(InvoiceDetails[Invoice '#]=rngInvoice,ROW(InvoiceDetails[])-ROW(InvoiceDetails[#Headers])), ROW(9:9)), MATCH($D$10, InvoiceDetails[#Headers], 0)),"")</f>
        <v>5</v>
      </c>
      <c r="E17" s="64">
        <f t="array" ref="E17">IFERROR(INDEX(InvoiceDetails[],SMALL(IF(InvoiceDetails[Invoice '#]=rngInvoice,ROW(InvoiceDetails[])-ROW(InvoiceDetails[#Headers])), ROW(9:9)), MATCH($E$10, InvoiceDetails[#Headers], 0)),"")</f>
        <v>7</v>
      </c>
      <c r="F17" s="97">
        <f t="array" ref="F17">IFERROR(INDEX(InvoiceDetails[],SMALL(IF(InvoiceDetails[Invoice '#]=rngInvoice,ROW(InvoiceDetails[])-ROW(InvoiceDetails[#Headers])), ROW(9:9)), MATCH($F$10, InvoiceDetails[#Headers], 0)),"")</f>
        <v>3</v>
      </c>
      <c r="G17" s="65">
        <f t="shared" si="0"/>
        <v>32</v>
      </c>
      <c r="H17" s="94"/>
    </row>
    <row r="18" spans="2:8" s="3" customFormat="1" ht="34" customHeight="1" x14ac:dyDescent="0.35">
      <c r="B18" s="9" t="str">
        <f t="array" ref="B18">IFERROR(INDEX(InvoiceDetails[],SMALL(IF(InvoiceDetails[Invoice '#]=rngInvoice,ROW(InvoiceDetails[])-ROW(InvoiceDetails[#Headers])), ROW(10:10)), MATCH($B$10, InvoiceDetails[#Headers], 0)),"")</f>
        <v>Z4576</v>
      </c>
      <c r="C18" s="10" t="str">
        <f t="array" ref="C18">IFERROR(INDEX(InvoiceDetails[],SMALL(IF(InvoiceDetails[Invoice '#]=rngInvoice,ROW(InvoiceDetails[])-ROW(InvoiceDetails[#Headers])), ROW(10:10)), MATCH($C$10, InvoiceDetails[#Headers], 0)),"")</f>
        <v>Invoice 3-456-2 Data 10</v>
      </c>
      <c r="D18" s="96">
        <f t="array" ref="D18">IFERROR(INDEX(InvoiceDetails[],SMALL(IF(InvoiceDetails[Invoice '#]=rngInvoice,ROW(InvoiceDetails[])-ROW(InvoiceDetails[#Headers])), ROW(10:10)), MATCH($D$10, InvoiceDetails[#Headers], 0)),"")</f>
        <v>80</v>
      </c>
      <c r="E18" s="64">
        <f t="array" ref="E18">IFERROR(INDEX(InvoiceDetails[],SMALL(IF(InvoiceDetails[Invoice '#]=rngInvoice,ROW(InvoiceDetails[])-ROW(InvoiceDetails[#Headers])), ROW(10:10)), MATCH($E$10, InvoiceDetails[#Headers], 0)),"")</f>
        <v>1</v>
      </c>
      <c r="F18" s="97">
        <f t="array" ref="F18">IFERROR(INDEX(InvoiceDetails[],SMALL(IF(InvoiceDetails[Invoice '#]=rngInvoice,ROW(InvoiceDetails[])-ROW(InvoiceDetails[#Headers])), ROW(10:10)), MATCH($F$10, InvoiceDetails[#Headers], 0)),"")</f>
        <v>0</v>
      </c>
      <c r="G18" s="65">
        <f t="shared" si="0"/>
        <v>80</v>
      </c>
      <c r="H18" s="94"/>
    </row>
    <row r="19" spans="2:8" s="3" customFormat="1" ht="34" customHeight="1" x14ac:dyDescent="0.35">
      <c r="B19" s="9" t="str">
        <f t="array" ref="B19">IFERROR(INDEX(InvoiceDetails[],SMALL(IF(InvoiceDetails[Invoice '#]=rngInvoice,ROW(InvoiceDetails[])-ROW(InvoiceDetails[#Headers])), ROW(11:11)), MATCH($B$10, InvoiceDetails[#Headers], 0)),"")</f>
        <v>Z4577</v>
      </c>
      <c r="C19" s="10" t="str">
        <f t="array" ref="C19">IFERROR(INDEX(InvoiceDetails[],SMALL(IF(InvoiceDetails[Invoice '#]=rngInvoice,ROW(InvoiceDetails[])-ROW(InvoiceDetails[#Headers])), ROW(11:11)), MATCH($C$10, InvoiceDetails[#Headers], 0)),"")</f>
        <v>Invoice 3-456-2 Data 11</v>
      </c>
      <c r="D19" s="96">
        <f t="array" ref="D19">IFERROR(INDEX(InvoiceDetails[],SMALL(IF(InvoiceDetails[Invoice '#]=rngInvoice,ROW(InvoiceDetails[])-ROW(InvoiceDetails[#Headers])), ROW(11:11)), MATCH($D$10, InvoiceDetails[#Headers], 0)),"")</f>
        <v>65</v>
      </c>
      <c r="E19" s="64">
        <f t="array" ref="E19">IFERROR(INDEX(InvoiceDetails[],SMALL(IF(InvoiceDetails[Invoice '#]=rngInvoice,ROW(InvoiceDetails[])-ROW(InvoiceDetails[#Headers])), ROW(11:11)), MATCH($E$10, InvoiceDetails[#Headers], 0)),"")</f>
        <v>7</v>
      </c>
      <c r="F19" s="97">
        <f t="array" ref="F19">IFERROR(INDEX(InvoiceDetails[],SMALL(IF(InvoiceDetails[Invoice '#]=rngInvoice,ROW(InvoiceDetails[])-ROW(InvoiceDetails[#Headers])), ROW(11:11)), MATCH($F$10, InvoiceDetails[#Headers], 0)),"")</f>
        <v>0</v>
      </c>
      <c r="G19" s="65">
        <f t="shared" si="0"/>
        <v>455</v>
      </c>
      <c r="H19" s="94"/>
    </row>
    <row r="20" spans="2:8" s="3" customFormat="1" ht="34" customHeight="1" x14ac:dyDescent="0.35">
      <c r="B20" s="9" t="str">
        <f t="array" ref="B20">IFERROR(INDEX(InvoiceDetails[],SMALL(IF(InvoiceDetails[Invoice '#]=rngInvoice,ROW(InvoiceDetails[])-ROW(InvoiceDetails[#Headers])), ROW(12:12)), MATCH($B$10, InvoiceDetails[#Headers], 0)),"")</f>
        <v>Z4578</v>
      </c>
      <c r="C20" s="10" t="str">
        <f t="array" ref="C20">IFERROR(INDEX(InvoiceDetails[],SMALL(IF(InvoiceDetails[Invoice '#]=rngInvoice,ROW(InvoiceDetails[])-ROW(InvoiceDetails[#Headers])), ROW(12:12)), MATCH($C$10, InvoiceDetails[#Headers], 0)),"")</f>
        <v>Invoice 3-456-2 Data 12</v>
      </c>
      <c r="D20" s="96">
        <f t="array" ref="D20">IFERROR(INDEX(InvoiceDetails[],SMALL(IF(InvoiceDetails[Invoice '#]=rngInvoice,ROW(InvoiceDetails[])-ROW(InvoiceDetails[#Headers])), ROW(12:12)), MATCH($D$10, InvoiceDetails[#Headers], 0)),"")</f>
        <v>44</v>
      </c>
      <c r="E20" s="64">
        <f t="array" ref="E20">IFERROR(INDEX(InvoiceDetails[],SMALL(IF(InvoiceDetails[Invoice '#]=rngInvoice,ROW(InvoiceDetails[])-ROW(InvoiceDetails[#Headers])), ROW(12:12)), MATCH($E$10, InvoiceDetails[#Headers], 0)),"")</f>
        <v>1</v>
      </c>
      <c r="F20" s="97">
        <f t="array" ref="F20">IFERROR(INDEX(InvoiceDetails[],SMALL(IF(InvoiceDetails[Invoice '#]=rngInvoice,ROW(InvoiceDetails[])-ROW(InvoiceDetails[#Headers])), ROW(12:12)), MATCH($F$10, InvoiceDetails[#Headers], 0)),"")</f>
        <v>0</v>
      </c>
      <c r="G20" s="65">
        <f t="shared" si="0"/>
        <v>44</v>
      </c>
      <c r="H20" s="94"/>
    </row>
    <row r="21" spans="2:8" s="3" customFormat="1" ht="34" customHeight="1" x14ac:dyDescent="0.35">
      <c r="B21" s="9" t="str">
        <f t="array" ref="B21">IFERROR(INDEX(InvoiceDetails[],SMALL(IF(InvoiceDetails[Invoice '#]=rngInvoice,ROW(InvoiceDetails[])-ROW(InvoiceDetails[#Headers])), ROW(13:13)), MATCH($B$10, InvoiceDetails[#Headers], 0)),"")</f>
        <v/>
      </c>
      <c r="C21" s="10" t="str">
        <f t="array" ref="C21">IFERROR(INDEX(InvoiceDetails[],SMALL(IF(InvoiceDetails[Invoice '#]=rngInvoice,ROW(InvoiceDetails[])-ROW(InvoiceDetails[#Headers])), ROW(13:13)), MATCH($C$10, InvoiceDetails[#Headers], 0)),"")</f>
        <v/>
      </c>
      <c r="D21" s="96" t="str">
        <f t="array" ref="D21">IFERROR(INDEX(InvoiceDetails[],SMALL(IF(InvoiceDetails[Invoice '#]=rngInvoice,ROW(InvoiceDetails[])-ROW(InvoiceDetails[#Headers])), ROW(13:13)), MATCH($D$10, InvoiceDetails[#Headers], 0)),"")</f>
        <v/>
      </c>
      <c r="E21" s="64" t="str">
        <f t="array" ref="E21">IFERROR(INDEX(InvoiceDetails[],SMALL(IF(InvoiceDetails[Invoice '#]=rngInvoice,ROW(InvoiceDetails[])-ROW(InvoiceDetails[#Headers])), ROW(13:13)), MATCH($E$10, InvoiceDetails[#Headers], 0)),"")</f>
        <v/>
      </c>
      <c r="F21" s="97" t="str">
        <f t="array" ref="F21">IFERROR(INDEX(InvoiceDetails[],SMALL(IF(InvoiceDetails[Invoice '#]=rngInvoice,ROW(InvoiceDetails[])-ROW(InvoiceDetails[#Headers])), ROW(13:13)), MATCH($F$10, InvoiceDetails[#Headers], 0)),"")</f>
        <v/>
      </c>
      <c r="G21" s="65" t="str">
        <f t="shared" si="0"/>
        <v/>
      </c>
      <c r="H21" s="94"/>
    </row>
    <row r="22" spans="2:8" s="3" customFormat="1" ht="34" customHeight="1" x14ac:dyDescent="0.35">
      <c r="B22" s="9" t="str">
        <f t="array" ref="B22">IFERROR(INDEX(InvoiceDetails[],SMALL(IF(InvoiceDetails[Invoice '#]=rngInvoice,ROW(InvoiceDetails[])-ROW(InvoiceDetails[#Headers])), ROW(14:14)), MATCH($B$10, InvoiceDetails[#Headers], 0)),"")</f>
        <v/>
      </c>
      <c r="C22" s="10" t="str">
        <f t="array" ref="C22">IFERROR(INDEX(InvoiceDetails[],SMALL(IF(InvoiceDetails[Invoice '#]=rngInvoice,ROW(InvoiceDetails[])-ROW(InvoiceDetails[#Headers])), ROW(14:14)), MATCH($C$10, InvoiceDetails[#Headers], 0)),"")</f>
        <v/>
      </c>
      <c r="D22" s="96" t="str">
        <f t="array" ref="D22">IFERROR(INDEX(InvoiceDetails[],SMALL(IF(InvoiceDetails[Invoice '#]=rngInvoice,ROW(InvoiceDetails[])-ROW(InvoiceDetails[#Headers])), ROW(14:14)), MATCH($D$10, InvoiceDetails[#Headers], 0)),"")</f>
        <v/>
      </c>
      <c r="E22" s="64" t="str">
        <f t="array" ref="E22">IFERROR(INDEX(InvoiceDetails[],SMALL(IF(InvoiceDetails[Invoice '#]=rngInvoice,ROW(InvoiceDetails[])-ROW(InvoiceDetails[#Headers])), ROW(14:14)), MATCH($E$10, InvoiceDetails[#Headers], 0)),"")</f>
        <v/>
      </c>
      <c r="F22" s="97" t="str">
        <f t="array" ref="F22">IFERROR(INDEX(InvoiceDetails[],SMALL(IF(InvoiceDetails[Invoice '#]=rngInvoice,ROW(InvoiceDetails[])-ROW(InvoiceDetails[#Headers])), ROW(14:14)), MATCH($F$10, InvoiceDetails[#Headers], 0)),"")</f>
        <v/>
      </c>
      <c r="G22" s="65" t="str">
        <f t="shared" si="0"/>
        <v/>
      </c>
      <c r="H22" s="94"/>
    </row>
    <row r="23" spans="2:8" s="3" customFormat="1" ht="34" customHeight="1" x14ac:dyDescent="0.35">
      <c r="B23" s="9" t="str">
        <f t="array" ref="B23">IFERROR(INDEX(InvoiceDetails[],SMALL(IF(InvoiceDetails[Invoice '#]=rngInvoice,ROW(InvoiceDetails[])-ROW(InvoiceDetails[#Headers])), ROW(15:15)), MATCH($B$10, InvoiceDetails[#Headers], 0)),"")</f>
        <v/>
      </c>
      <c r="C23" s="10" t="str">
        <f t="array" ref="C23">IFERROR(INDEX(InvoiceDetails[],SMALL(IF(InvoiceDetails[Invoice '#]=rngInvoice,ROW(InvoiceDetails[])-ROW(InvoiceDetails[#Headers])), ROW(15:15)), MATCH($C$10, InvoiceDetails[#Headers], 0)),"")</f>
        <v/>
      </c>
      <c r="D23" s="96" t="str">
        <f t="array" ref="D23">IFERROR(INDEX(InvoiceDetails[],SMALL(IF(InvoiceDetails[Invoice '#]=rngInvoice,ROW(InvoiceDetails[])-ROW(InvoiceDetails[#Headers])), ROW(15:15)), MATCH($D$10, InvoiceDetails[#Headers], 0)),"")</f>
        <v/>
      </c>
      <c r="E23" s="64" t="str">
        <f t="array" ref="E23">IFERROR(INDEX(InvoiceDetails[],SMALL(IF(InvoiceDetails[Invoice '#]=rngInvoice,ROW(InvoiceDetails[])-ROW(InvoiceDetails[#Headers])), ROW(15:15)), MATCH($E$10, InvoiceDetails[#Headers], 0)),"")</f>
        <v/>
      </c>
      <c r="F23" s="97" t="str">
        <f t="array" ref="F23">IFERROR(INDEX(InvoiceDetails[],SMALL(IF(InvoiceDetails[Invoice '#]=rngInvoice,ROW(InvoiceDetails[])-ROW(InvoiceDetails[#Headers])), ROW(15:15)), MATCH($F$10, InvoiceDetails[#Headers], 0)),"")</f>
        <v/>
      </c>
      <c r="G23" s="65" t="str">
        <f t="shared" si="0"/>
        <v/>
      </c>
      <c r="H23" s="94"/>
    </row>
    <row r="24" spans="2:8" s="3" customFormat="1" ht="34" customHeight="1" x14ac:dyDescent="0.35">
      <c r="B24" s="100" t="str">
        <f t="array" ref="B24">IFERROR(INDEX(InvoiceDetails[],SMALL(IF(InvoiceDetails[Invoice '#]=rngInvoice,ROW(InvoiceDetails[])-ROW(InvoiceDetails[#Headers])), ROW(16:16)), MATCH($B$10, InvoiceDetails[#Headers], 0)),"")</f>
        <v/>
      </c>
      <c r="C24" s="101" t="str">
        <f t="array" ref="C24">IFERROR(INDEX(InvoiceDetails[],SMALL(IF(InvoiceDetails[Invoice '#]=rngInvoice,ROW(InvoiceDetails[])-ROW(InvoiceDetails[#Headers])), ROW(16:16)), MATCH($C$10, InvoiceDetails[#Headers], 0)),"")</f>
        <v/>
      </c>
      <c r="D24" s="102" t="str">
        <f t="array" ref="D24">IFERROR(INDEX(InvoiceDetails[],SMALL(IF(InvoiceDetails[Invoice '#]=rngInvoice,ROW(InvoiceDetails[])-ROW(InvoiceDetails[#Headers])), ROW(16:16)), MATCH($D$10, InvoiceDetails[#Headers], 0)),"")</f>
        <v/>
      </c>
      <c r="E24" s="65" t="str">
        <f t="array" ref="E24">IFERROR(INDEX(InvoiceDetails[],SMALL(IF(InvoiceDetails[Invoice '#]=rngInvoice,ROW(InvoiceDetails[])-ROW(InvoiceDetails[#Headers])), ROW(16:16)), MATCH($E$10, InvoiceDetails[#Headers], 0)),"")</f>
        <v/>
      </c>
      <c r="F24" s="104" t="str">
        <f t="array" ref="F24">IFERROR(INDEX(InvoiceDetails[],SMALL(IF(InvoiceDetails[Invoice '#]=rngInvoice,ROW(InvoiceDetails[])-ROW(InvoiceDetails[#Headers])), ROW(16:16)), MATCH($F$10, InvoiceDetails[#Headers], 0)),"")</f>
        <v/>
      </c>
      <c r="G24" s="65" t="str">
        <f t="shared" si="0"/>
        <v/>
      </c>
      <c r="H24" s="94"/>
    </row>
    <row r="25" spans="2:8" s="3" customFormat="1" ht="34" customHeight="1" x14ac:dyDescent="0.35">
      <c r="B25" s="100" t="str">
        <f t="array" ref="B25">IFERROR(INDEX(InvoiceDetails[],SMALL(IF(InvoiceDetails[Invoice '#]=rngInvoice,ROW(InvoiceDetails[])-ROW(InvoiceDetails[#Headers])), ROW(17:17)), MATCH($B$10, InvoiceDetails[#Headers], 0)),"")</f>
        <v/>
      </c>
      <c r="C25" s="101" t="str">
        <f t="array" ref="C25">IFERROR(INDEX(InvoiceDetails[],SMALL(IF(InvoiceDetails[Invoice '#]=rngInvoice,ROW(InvoiceDetails[])-ROW(InvoiceDetails[#Headers])), ROW(17:17)), MATCH($C$10, InvoiceDetails[#Headers], 0)),"")</f>
        <v/>
      </c>
      <c r="D25" s="102" t="str">
        <f t="array" ref="D25">IFERROR(INDEX(InvoiceDetails[],SMALL(IF(InvoiceDetails[Invoice '#]=rngInvoice,ROW(InvoiceDetails[])-ROW(InvoiceDetails[#Headers])), ROW(17:17)), MATCH($D$10, InvoiceDetails[#Headers], 0)),"")</f>
        <v/>
      </c>
      <c r="E25" s="65" t="str">
        <f t="array" ref="E25">IFERROR(INDEX(InvoiceDetails[],SMALL(IF(InvoiceDetails[Invoice '#]=rngInvoice,ROW(InvoiceDetails[])-ROW(InvoiceDetails[#Headers])), ROW(17:17)), MATCH($E$10, InvoiceDetails[#Headers], 0)),"")</f>
        <v/>
      </c>
      <c r="F25" s="104" t="str">
        <f t="array" ref="F25">IFERROR(INDEX(InvoiceDetails[],SMALL(IF(InvoiceDetails[Invoice '#]=rngInvoice,ROW(InvoiceDetails[])-ROW(InvoiceDetails[#Headers])), ROW(17:17)), MATCH($F$10, InvoiceDetails[#Headers], 0)),"")</f>
        <v/>
      </c>
      <c r="G25" s="65" t="str">
        <f t="shared" si="0"/>
        <v/>
      </c>
      <c r="H25" s="94"/>
    </row>
    <row r="26" spans="2:8" s="3" customFormat="1" ht="34" customHeight="1" x14ac:dyDescent="0.35">
      <c r="B26" s="100" t="str">
        <f t="array" ref="B26">IFERROR(INDEX(InvoiceDetails[],SMALL(IF(InvoiceDetails[Invoice '#]=rngInvoice,ROW(InvoiceDetails[])-ROW(InvoiceDetails[#Headers])), ROW(18:18)), MATCH($B$10, InvoiceDetails[#Headers], 0)),"")</f>
        <v/>
      </c>
      <c r="C26" s="101" t="str">
        <f t="array" ref="C26">IFERROR(INDEX(InvoiceDetails[],SMALL(IF(InvoiceDetails[Invoice '#]=rngInvoice,ROW(InvoiceDetails[])-ROW(InvoiceDetails[#Headers])), ROW(18:18)), MATCH($C$10, InvoiceDetails[#Headers], 0)),"")</f>
        <v/>
      </c>
      <c r="D26" s="102" t="str">
        <f t="array" ref="D26">IFERROR(INDEX(InvoiceDetails[],SMALL(IF(InvoiceDetails[Invoice '#]=rngInvoice,ROW(InvoiceDetails[])-ROW(InvoiceDetails[#Headers])), ROW(18:18)), MATCH($D$10, InvoiceDetails[#Headers], 0)),"")</f>
        <v/>
      </c>
      <c r="E26" s="65" t="str">
        <f t="array" ref="E26">IFERROR(INDEX(InvoiceDetails[],SMALL(IF(InvoiceDetails[Invoice '#]=rngInvoice,ROW(InvoiceDetails[])-ROW(InvoiceDetails[#Headers])), ROW(18:18)), MATCH($E$10, InvoiceDetails[#Headers], 0)),"")</f>
        <v/>
      </c>
      <c r="F26" s="104" t="str">
        <f t="array" ref="F26">IFERROR(INDEX(InvoiceDetails[],SMALL(IF(InvoiceDetails[Invoice '#]=rngInvoice,ROW(InvoiceDetails[])-ROW(InvoiceDetails[#Headers])), ROW(18:18)), MATCH($F$10, InvoiceDetails[#Headers], 0)),"")</f>
        <v/>
      </c>
      <c r="G26" s="65" t="str">
        <f t="shared" si="0"/>
        <v/>
      </c>
      <c r="H26" s="94"/>
    </row>
    <row r="27" spans="2:8" s="3" customFormat="1" ht="34" customHeight="1" x14ac:dyDescent="0.35">
      <c r="B27" s="100" t="str">
        <f t="array" ref="B27">IFERROR(INDEX(InvoiceDetails[],SMALL(IF(InvoiceDetails[Invoice '#]=rngInvoice,ROW(InvoiceDetails[])-ROW(InvoiceDetails[#Headers])), ROW(19:19)), MATCH($B$10, InvoiceDetails[#Headers], 0)),"")</f>
        <v/>
      </c>
      <c r="C27" s="101" t="str">
        <f t="array" ref="C27">IFERROR(INDEX(InvoiceDetails[],SMALL(IF(InvoiceDetails[Invoice '#]=rngInvoice,ROW(InvoiceDetails[])-ROW(InvoiceDetails[#Headers])), ROW(19:19)), MATCH($C$10, InvoiceDetails[#Headers], 0)),"")</f>
        <v/>
      </c>
      <c r="D27" s="102" t="str">
        <f t="array" ref="D27">IFERROR(INDEX(InvoiceDetails[],SMALL(IF(InvoiceDetails[Invoice '#]=rngInvoice,ROW(InvoiceDetails[])-ROW(InvoiceDetails[#Headers])), ROW(19:19)), MATCH($D$10, InvoiceDetails[#Headers], 0)),"")</f>
        <v/>
      </c>
      <c r="E27" s="65" t="str">
        <f t="array" ref="E27">IFERROR(INDEX(InvoiceDetails[],SMALL(IF(InvoiceDetails[Invoice '#]=rngInvoice,ROW(InvoiceDetails[])-ROW(InvoiceDetails[#Headers])), ROW(19:19)), MATCH($E$10, InvoiceDetails[#Headers], 0)),"")</f>
        <v/>
      </c>
      <c r="F27" s="104" t="str">
        <f t="array" ref="F27">IFERROR(INDEX(InvoiceDetails[],SMALL(IF(InvoiceDetails[Invoice '#]=rngInvoice,ROW(InvoiceDetails[])-ROW(InvoiceDetails[#Headers])), ROW(19:19)), MATCH($F$10, InvoiceDetails[#Headers], 0)),"")</f>
        <v/>
      </c>
      <c r="G27" s="65" t="str">
        <f t="shared" si="0"/>
        <v/>
      </c>
      <c r="H27" s="94"/>
    </row>
    <row r="28" spans="2:8" s="3" customFormat="1" ht="34" customHeight="1" x14ac:dyDescent="0.35">
      <c r="B28" s="100" t="str">
        <f t="array" ref="B28">IFERROR(INDEX(InvoiceDetails[],SMALL(IF(InvoiceDetails[Invoice '#]=rngInvoice,ROW(InvoiceDetails[])-ROW(InvoiceDetails[#Headers])), ROW(20:20)), MATCH($B$10, InvoiceDetails[#Headers], 0)),"")</f>
        <v/>
      </c>
      <c r="C28" s="101" t="str">
        <f t="array" ref="C28">IFERROR(INDEX(InvoiceDetails[],SMALL(IF(InvoiceDetails[Invoice '#]=rngInvoice,ROW(InvoiceDetails[])-ROW(InvoiceDetails[#Headers])), ROW(20:20)), MATCH($C$10, InvoiceDetails[#Headers], 0)),"")</f>
        <v/>
      </c>
      <c r="D28" s="102" t="str">
        <f t="array" ref="D28">IFERROR(INDEX(InvoiceDetails[],SMALL(IF(InvoiceDetails[Invoice '#]=rngInvoice,ROW(InvoiceDetails[])-ROW(InvoiceDetails[#Headers])), ROW(20:20)), MATCH($D$10, InvoiceDetails[#Headers], 0)),"")</f>
        <v/>
      </c>
      <c r="E28" s="65" t="str">
        <f t="array" ref="E28">IFERROR(INDEX(InvoiceDetails[],SMALL(IF(InvoiceDetails[Invoice '#]=rngInvoice,ROW(InvoiceDetails[])-ROW(InvoiceDetails[#Headers])), ROW(20:20)), MATCH($E$10, InvoiceDetails[#Headers], 0)),"")</f>
        <v/>
      </c>
      <c r="F28" s="104" t="str">
        <f t="array" ref="F28">IFERROR(INDEX(InvoiceDetails[],SMALL(IF(InvoiceDetails[Invoice '#]=rngInvoice,ROW(InvoiceDetails[])-ROW(InvoiceDetails[#Headers])), ROW(20:20)), MATCH($F$10, InvoiceDetails[#Headers], 0)),"")</f>
        <v/>
      </c>
      <c r="G28" s="65" t="str">
        <f t="shared" si="0"/>
        <v/>
      </c>
      <c r="H28" s="94"/>
    </row>
    <row r="29" spans="2:8" s="3" customFormat="1" ht="34" customHeight="1" x14ac:dyDescent="0.35">
      <c r="B29" s="100" t="str">
        <f t="array" ref="B29">IFERROR(INDEX(InvoiceDetails[],SMALL(IF(InvoiceDetails[Invoice '#]=rngInvoice,ROW(InvoiceDetails[])-ROW(InvoiceDetails[#Headers])), ROW(21:21)), MATCH($B$10, InvoiceDetails[#Headers], 0)),"")</f>
        <v/>
      </c>
      <c r="C29" s="101" t="str">
        <f t="array" ref="C29">IFERROR(INDEX(InvoiceDetails[],SMALL(IF(InvoiceDetails[Invoice '#]=rngInvoice,ROW(InvoiceDetails[])-ROW(InvoiceDetails[#Headers])), ROW(21:21)), MATCH($C$10, InvoiceDetails[#Headers], 0)),"")</f>
        <v/>
      </c>
      <c r="D29" s="102" t="str">
        <f t="array" ref="D29">IFERROR(INDEX(InvoiceDetails[],SMALL(IF(InvoiceDetails[Invoice '#]=rngInvoice,ROW(InvoiceDetails[])-ROW(InvoiceDetails[#Headers])), ROW(21:21)), MATCH($D$10, InvoiceDetails[#Headers], 0)),"")</f>
        <v/>
      </c>
      <c r="E29" s="65" t="str">
        <f t="array" ref="E29">IFERROR(INDEX(InvoiceDetails[],SMALL(IF(InvoiceDetails[Invoice '#]=rngInvoice,ROW(InvoiceDetails[])-ROW(InvoiceDetails[#Headers])), ROW(21:21)), MATCH($E$10, InvoiceDetails[#Headers], 0)),"")</f>
        <v/>
      </c>
      <c r="F29" s="104" t="str">
        <f t="array" ref="F29">IFERROR(INDEX(InvoiceDetails[],SMALL(IF(InvoiceDetails[Invoice '#]=rngInvoice,ROW(InvoiceDetails[])-ROW(InvoiceDetails[#Headers])), ROW(21:21)), MATCH($F$10, InvoiceDetails[#Headers], 0)),"")</f>
        <v/>
      </c>
      <c r="G29" s="65" t="str">
        <f t="shared" si="0"/>
        <v/>
      </c>
      <c r="H29" s="94"/>
    </row>
    <row r="30" spans="2:8" s="3" customFormat="1" ht="34" customHeight="1" x14ac:dyDescent="0.35">
      <c r="B30" s="100" t="str">
        <f t="array" ref="B30">IFERROR(INDEX(InvoiceDetails[],SMALL(IF(InvoiceDetails[Invoice '#]=rngInvoice,ROW(InvoiceDetails[])-ROW(InvoiceDetails[#Headers])), ROW(22:22)), MATCH($B$10, InvoiceDetails[#Headers], 0)),"")</f>
        <v/>
      </c>
      <c r="C30" s="101" t="str">
        <f t="array" ref="C30">IFERROR(INDEX(InvoiceDetails[],SMALL(IF(InvoiceDetails[Invoice '#]=rngInvoice,ROW(InvoiceDetails[])-ROW(InvoiceDetails[#Headers])), ROW(22:22)), MATCH($C$10, InvoiceDetails[#Headers], 0)),"")</f>
        <v/>
      </c>
      <c r="D30" s="102" t="str">
        <f t="array" ref="D30">IFERROR(INDEX(InvoiceDetails[],SMALL(IF(InvoiceDetails[Invoice '#]=rngInvoice,ROW(InvoiceDetails[])-ROW(InvoiceDetails[#Headers])), ROW(22:22)), MATCH($D$10, InvoiceDetails[#Headers], 0)),"")</f>
        <v/>
      </c>
      <c r="E30" s="65" t="str">
        <f t="array" ref="E30">IFERROR(INDEX(InvoiceDetails[],SMALL(IF(InvoiceDetails[Invoice '#]=rngInvoice,ROW(InvoiceDetails[])-ROW(InvoiceDetails[#Headers])), ROW(22:22)), MATCH($E$10, InvoiceDetails[#Headers], 0)),"")</f>
        <v/>
      </c>
      <c r="F30" s="104" t="str">
        <f t="array" ref="F30">IFERROR(INDEX(InvoiceDetails[],SMALL(IF(InvoiceDetails[Invoice '#]=rngInvoice,ROW(InvoiceDetails[])-ROW(InvoiceDetails[#Headers])), ROW(22:22)), MATCH($F$10, InvoiceDetails[#Headers], 0)),"")</f>
        <v/>
      </c>
      <c r="G30" s="65" t="str">
        <f t="shared" si="0"/>
        <v/>
      </c>
      <c r="H30" s="94"/>
    </row>
    <row r="31" spans="2:8" s="3" customFormat="1" ht="34" customHeight="1" x14ac:dyDescent="0.35">
      <c r="B31" s="100" t="str">
        <f t="array" ref="B31">IFERROR(INDEX(InvoiceDetails[],SMALL(IF(InvoiceDetails[Invoice '#]=rngInvoice,ROW(InvoiceDetails[])-ROW(InvoiceDetails[#Headers])), ROW(23:23)), MATCH($B$10, InvoiceDetails[#Headers], 0)),"")</f>
        <v/>
      </c>
      <c r="C31" s="101" t="str">
        <f t="array" ref="C31">IFERROR(INDEX(InvoiceDetails[],SMALL(IF(InvoiceDetails[Invoice '#]=rngInvoice,ROW(InvoiceDetails[])-ROW(InvoiceDetails[#Headers])), ROW(23:23)), MATCH($C$10, InvoiceDetails[#Headers], 0)),"")</f>
        <v/>
      </c>
      <c r="D31" s="102" t="str">
        <f t="array" ref="D31">IFERROR(INDEX(InvoiceDetails[],SMALL(IF(InvoiceDetails[Invoice '#]=rngInvoice,ROW(InvoiceDetails[])-ROW(InvoiceDetails[#Headers])), ROW(23:23)), MATCH($D$10, InvoiceDetails[#Headers], 0)),"")</f>
        <v/>
      </c>
      <c r="E31" s="65" t="str">
        <f t="array" ref="E31">IFERROR(INDEX(InvoiceDetails[],SMALL(IF(InvoiceDetails[Invoice '#]=rngInvoice,ROW(InvoiceDetails[])-ROW(InvoiceDetails[#Headers])), ROW(23:23)), MATCH($E$10, InvoiceDetails[#Headers], 0)),"")</f>
        <v/>
      </c>
      <c r="F31" s="104" t="str">
        <f t="array" ref="F31">IFERROR(INDEX(InvoiceDetails[],SMALL(IF(InvoiceDetails[Invoice '#]=rngInvoice,ROW(InvoiceDetails[])-ROW(InvoiceDetails[#Headers])), ROW(23:23)), MATCH($F$10, InvoiceDetails[#Headers], 0)),"")</f>
        <v/>
      </c>
      <c r="G31" s="65" t="str">
        <f t="shared" si="0"/>
        <v/>
      </c>
      <c r="H31" s="94"/>
    </row>
    <row r="32" spans="2:8" s="3" customFormat="1" ht="34" customHeight="1" x14ac:dyDescent="0.35">
      <c r="B32" s="100" t="str">
        <f t="array" ref="B32">IFERROR(INDEX(InvoiceDetails[],SMALL(IF(InvoiceDetails[Invoice '#]=rngInvoice,ROW(InvoiceDetails[])-ROW(InvoiceDetails[#Headers])), ROW(24:24)), MATCH($B$10, InvoiceDetails[#Headers], 0)),"")</f>
        <v/>
      </c>
      <c r="C32" s="101" t="str">
        <f t="array" ref="C32">IFERROR(INDEX(InvoiceDetails[],SMALL(IF(InvoiceDetails[Invoice '#]=rngInvoice,ROW(InvoiceDetails[])-ROW(InvoiceDetails[#Headers])), ROW(24:24)), MATCH($C$10, InvoiceDetails[#Headers], 0)),"")</f>
        <v/>
      </c>
      <c r="D32" s="102" t="str">
        <f t="array" ref="D32">IFERROR(INDEX(InvoiceDetails[],SMALL(IF(InvoiceDetails[Invoice '#]=rngInvoice,ROW(InvoiceDetails[])-ROW(InvoiceDetails[#Headers])), ROW(24:24)), MATCH($D$10, InvoiceDetails[#Headers], 0)),"")</f>
        <v/>
      </c>
      <c r="E32" s="65" t="str">
        <f t="array" ref="E32">IFERROR(INDEX(InvoiceDetails[],SMALL(IF(InvoiceDetails[Invoice '#]=rngInvoice,ROW(InvoiceDetails[])-ROW(InvoiceDetails[#Headers])), ROW(24:24)), MATCH($E$10, InvoiceDetails[#Headers], 0)),"")</f>
        <v/>
      </c>
      <c r="F32" s="104" t="str">
        <f t="array" ref="F32">IFERROR(INDEX(InvoiceDetails[],SMALL(IF(InvoiceDetails[Invoice '#]=rngInvoice,ROW(InvoiceDetails[])-ROW(InvoiceDetails[#Headers])), ROW(24:24)), MATCH($F$10, InvoiceDetails[#Headers], 0)),"")</f>
        <v/>
      </c>
      <c r="G32" s="65" t="str">
        <f t="shared" si="0"/>
        <v/>
      </c>
      <c r="H32" s="94"/>
    </row>
    <row r="33" spans="2:8" s="3" customFormat="1" ht="34" customHeight="1" x14ac:dyDescent="0.35">
      <c r="B33" s="100" t="str">
        <f t="array" ref="B33">IFERROR(INDEX(InvoiceDetails[],SMALL(IF(InvoiceDetails[Invoice '#]=rngInvoice,ROW(InvoiceDetails[])-ROW(InvoiceDetails[#Headers])), ROW(25:25)), MATCH($B$10, InvoiceDetails[#Headers], 0)),"")</f>
        <v/>
      </c>
      <c r="C33" s="101" t="str">
        <f t="array" ref="C33">IFERROR(INDEX(InvoiceDetails[],SMALL(IF(InvoiceDetails[Invoice '#]=rngInvoice,ROW(InvoiceDetails[])-ROW(InvoiceDetails[#Headers])), ROW(25:25)), MATCH($C$10, InvoiceDetails[#Headers], 0)),"")</f>
        <v/>
      </c>
      <c r="D33" s="102" t="str">
        <f t="array" ref="D33">IFERROR(INDEX(InvoiceDetails[],SMALL(IF(InvoiceDetails[Invoice '#]=rngInvoice,ROW(InvoiceDetails[])-ROW(InvoiceDetails[#Headers])), ROW(25:25)), MATCH($D$10, InvoiceDetails[#Headers], 0)),"")</f>
        <v/>
      </c>
      <c r="E33" s="65" t="str">
        <f t="array" ref="E33">IFERROR(INDEX(InvoiceDetails[],SMALL(IF(InvoiceDetails[Invoice '#]=rngInvoice,ROW(InvoiceDetails[])-ROW(InvoiceDetails[#Headers])), ROW(25:25)), MATCH($E$10, InvoiceDetails[#Headers], 0)),"")</f>
        <v/>
      </c>
      <c r="F33" s="104" t="str">
        <f t="array" ref="F33">IFERROR(INDEX(InvoiceDetails[],SMALL(IF(InvoiceDetails[Invoice '#]=rngInvoice,ROW(InvoiceDetails[])-ROW(InvoiceDetails[#Headers])), ROW(25:25)), MATCH($F$10, InvoiceDetails[#Headers], 0)),"")</f>
        <v/>
      </c>
      <c r="G33" s="65" t="str">
        <f t="shared" si="0"/>
        <v/>
      </c>
      <c r="H33" s="94"/>
    </row>
    <row r="34" spans="2:8" s="3" customFormat="1" ht="34" customHeight="1" x14ac:dyDescent="0.35">
      <c r="B34" s="100" t="str">
        <f t="array" ref="B34">IFERROR(INDEX(InvoiceDetails[],SMALL(IF(InvoiceDetails[Invoice '#]=rngInvoice,ROW(InvoiceDetails[])-ROW(InvoiceDetails[#Headers])), ROW(26:26)), MATCH($B$10, InvoiceDetails[#Headers], 0)),"")</f>
        <v/>
      </c>
      <c r="C34" s="101" t="str">
        <f t="array" ref="C34">IFERROR(INDEX(InvoiceDetails[],SMALL(IF(InvoiceDetails[Invoice '#]=rngInvoice,ROW(InvoiceDetails[])-ROW(InvoiceDetails[#Headers])), ROW(26:26)), MATCH($C$10, InvoiceDetails[#Headers], 0)),"")</f>
        <v/>
      </c>
      <c r="D34" s="102" t="str">
        <f t="array" ref="D34">IFERROR(INDEX(InvoiceDetails[],SMALL(IF(InvoiceDetails[Invoice '#]=rngInvoice,ROW(InvoiceDetails[])-ROW(InvoiceDetails[#Headers])), ROW(26:26)), MATCH($D$10, InvoiceDetails[#Headers], 0)),"")</f>
        <v/>
      </c>
      <c r="E34" s="65" t="str">
        <f t="array" ref="E34">IFERROR(INDEX(InvoiceDetails[],SMALL(IF(InvoiceDetails[Invoice '#]=rngInvoice,ROW(InvoiceDetails[])-ROW(InvoiceDetails[#Headers])), ROW(26:26)), MATCH($E$10, InvoiceDetails[#Headers], 0)),"")</f>
        <v/>
      </c>
      <c r="F34" s="104" t="str">
        <f t="array" ref="F34">IFERROR(INDEX(InvoiceDetails[],SMALL(IF(InvoiceDetails[Invoice '#]=rngInvoice,ROW(InvoiceDetails[])-ROW(InvoiceDetails[#Headers])), ROW(26:26)), MATCH($F$10, InvoiceDetails[#Headers], 0)),"")</f>
        <v/>
      </c>
      <c r="G34" s="65" t="str">
        <f t="shared" si="0"/>
        <v/>
      </c>
      <c r="H34" s="94"/>
    </row>
    <row r="35" spans="2:8" s="3" customFormat="1" ht="34" customHeight="1" x14ac:dyDescent="0.35">
      <c r="B35" s="9" t="str">
        <f t="array" ref="B35">IFERROR(INDEX(InvoiceDetails[],SMALL(IF(InvoiceDetails[Invoice '#]=rngInvoice,ROW(InvoiceDetails[])-ROW(InvoiceDetails[#Headers])), ROW(27:27)), MATCH($B$10, InvoiceDetails[#Headers], 0)),"")</f>
        <v/>
      </c>
      <c r="C35" s="10" t="str">
        <f t="array" ref="C35">IFERROR(INDEX(InvoiceDetails[],SMALL(IF(InvoiceDetails[Invoice '#]=rngInvoice,ROW(InvoiceDetails[])-ROW(InvoiceDetails[#Headers])), ROW(27:27)), MATCH($C$10, InvoiceDetails[#Headers], 0)),"")</f>
        <v/>
      </c>
      <c r="D35" s="96" t="str">
        <f t="array" ref="D35">IFERROR(INDEX(InvoiceDetails[],SMALL(IF(InvoiceDetails[Invoice '#]=rngInvoice,ROW(InvoiceDetails[])-ROW(InvoiceDetails[#Headers])), ROW(27:27)), MATCH($D$10, InvoiceDetails[#Headers], 0)),"")</f>
        <v/>
      </c>
      <c r="E35" s="64" t="str">
        <f t="array" ref="E35">IFERROR(INDEX(InvoiceDetails[],SMALL(IF(InvoiceDetails[Invoice '#]=rngInvoice,ROW(InvoiceDetails[])-ROW(InvoiceDetails[#Headers])), ROW(27:27)), MATCH($E$10, InvoiceDetails[#Headers], 0)),"")</f>
        <v/>
      </c>
      <c r="F35" s="97" t="str">
        <f t="array" ref="F35">IFERROR(INDEX(InvoiceDetails[],SMALL(IF(InvoiceDetails[Invoice '#]=rngInvoice,ROW(InvoiceDetails[])-ROW(InvoiceDetails[#Headers])), ROW(27:27)), MATCH($F$10, InvoiceDetails[#Headers], 0)),"")</f>
        <v/>
      </c>
      <c r="G35" s="65" t="str">
        <f t="shared" si="0"/>
        <v/>
      </c>
      <c r="H35" s="94"/>
    </row>
    <row r="36" spans="2:8" s="3" customFormat="1" ht="34" customHeight="1" x14ac:dyDescent="0.35">
      <c r="B36" s="66"/>
      <c r="C36" s="66"/>
      <c r="D36" s="5"/>
      <c r="E36" s="105"/>
      <c r="F36" s="69" t="s">
        <v>13</v>
      </c>
      <c r="G36" s="70">
        <f>SUM(ProjectInvoice[Price])</f>
        <v>1686</v>
      </c>
      <c r="H36" s="94"/>
    </row>
    <row r="37" spans="2:8" s="3" customFormat="1" ht="34" customHeight="1" x14ac:dyDescent="0.35">
      <c r="B37" s="66"/>
      <c r="C37" s="66"/>
      <c r="D37" s="5"/>
      <c r="E37" s="105"/>
      <c r="F37" s="69" t="s">
        <v>14</v>
      </c>
      <c r="G37" s="71">
        <f>VLOOKUP(rngInvoice,InvoicesMain[],5)</f>
        <v>8.7499999999999994E-2</v>
      </c>
      <c r="H37" s="94"/>
    </row>
    <row r="38" spans="2:8" s="3" customFormat="1" ht="34" customHeight="1" x14ac:dyDescent="0.35">
      <c r="B38" s="66"/>
      <c r="C38" s="66"/>
      <c r="D38" s="5"/>
      <c r="E38" s="105"/>
      <c r="F38" s="69" t="s">
        <v>15</v>
      </c>
      <c r="G38" s="72">
        <f>G36*G37</f>
        <v>147.52499999999998</v>
      </c>
      <c r="H38" s="94"/>
    </row>
    <row r="39" spans="2:8" s="3" customFormat="1" ht="34" customHeight="1" x14ac:dyDescent="0.35">
      <c r="B39" s="66"/>
      <c r="C39" s="66"/>
      <c r="D39" s="66"/>
      <c r="E39" s="106"/>
      <c r="F39" s="69" t="s">
        <v>16</v>
      </c>
      <c r="G39" s="72">
        <f>VLOOKUP(rngInvoice,InvoicesMain[],6)</f>
        <v>0</v>
      </c>
      <c r="H39" s="94"/>
    </row>
    <row r="40" spans="2:8" s="3" customFormat="1" ht="34" customHeight="1" thickBot="1" x14ac:dyDescent="0.4">
      <c r="B40" s="73" t="str">
        <f>"Make all checks payable to "&amp;CompanyName&amp;"."</f>
        <v>Make all checks payable to Arbitrage Financial.</v>
      </c>
      <c r="C40" s="73"/>
      <c r="D40" s="73"/>
      <c r="E40" s="74"/>
      <c r="F40" s="75" t="s">
        <v>12</v>
      </c>
      <c r="G40" s="72">
        <f>VLOOKUP(rngInvoice,InvoicesMain[],7)</f>
        <v>0</v>
      </c>
      <c r="H40" s="94"/>
    </row>
    <row r="41" spans="2:8" ht="34" customHeight="1" thickTop="1" x14ac:dyDescent="0.35">
      <c r="B41" s="99" t="s">
        <v>102</v>
      </c>
      <c r="C41" s="76"/>
      <c r="D41" s="76"/>
      <c r="E41" s="77"/>
      <c r="F41" s="67" t="s">
        <v>1</v>
      </c>
      <c r="G41" s="68">
        <f>(G36+G38+G39)-G40</f>
        <v>1833.5250000000001</v>
      </c>
    </row>
  </sheetData>
  <sheetProtection formatCells="0" formatColumns="0" formatRows="0" selectLockedCells="1" sort="0"/>
  <phoneticPr fontId="1" type="noConversion"/>
  <conditionalFormatting sqref="B11:F35 F36:F40">
    <cfRule type="expression" dxfId="8" priority="7">
      <formula>MOD(ROW(),2)=0</formula>
    </cfRule>
  </conditionalFormatting>
  <conditionalFormatting sqref="G11:G35">
    <cfRule type="expression" dxfId="7" priority="4">
      <formula>MOD(ROW(),2)=0</formula>
    </cfRule>
    <cfRule type="expression" dxfId="6" priority="5">
      <formula>MOD(ROW(),2)=1</formula>
    </cfRule>
  </conditionalFormatting>
  <conditionalFormatting sqref="G36:G40">
    <cfRule type="expression" dxfId="5" priority="1">
      <formula>MOD(ROW(),2)=1</formula>
    </cfRule>
    <cfRule type="expression" dxfId="4" priority="2">
      <formula>MOD(ROW(),2)=0</formula>
    </cfRule>
  </conditionalFormatting>
  <dataValidations count="1">
    <dataValidation type="list" allowBlank="1" showInputMessage="1" showErrorMessage="1" errorTitle="Invalid Data" error="Please select and Invoice number from this list. If your invoice isn't shown, check the worksheet named Invoices - Main." sqref="G6" xr:uid="{00000000-0002-0000-0000-000000000000}">
      <formula1>Invoice_No</formula1>
    </dataValidation>
  </dataValidations>
  <printOptions horizontalCentered="1"/>
  <pageMargins left="0.7" right="0.7" top="1" bottom="1" header="0.3" footer="0.3"/>
  <pageSetup scale="18" orientation="portrait" horizontalDpi="300" verticalDpi="300" r:id="rId1"/>
  <headerFooter differentFirst="1" alignWithMargins="0">
    <oddFooter>Page &amp;P of &amp;N</oddFooter>
  </headerFooter>
  <ignoredErrors>
    <ignoredError sqref="B11:F35" emptyCellReference="1"/>
  </ignoredError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4" tint="-0.249977111117893"/>
    <pageSetUpPr autoPageBreaks="0" fitToPage="1"/>
  </sheetPr>
  <dimension ref="A1:L6"/>
  <sheetViews>
    <sheetView showGridLines="0" zoomScaleNormal="100" workbookViewId="0"/>
  </sheetViews>
  <sheetFormatPr defaultColWidth="9" defaultRowHeight="34" customHeight="1" x14ac:dyDescent="0.35"/>
  <cols>
    <col min="1" max="1" width="2.81640625" style="78" customWidth="1"/>
    <col min="2" max="2" width="16.453125" hidden="1" customWidth="1"/>
    <col min="3" max="3" width="18.6328125" customWidth="1"/>
    <col min="4" max="4" width="24.6328125" style="11" customWidth="1"/>
    <col min="5" max="5" width="22.36328125" style="11" customWidth="1"/>
    <col min="6" max="6" width="26.453125" style="11" customWidth="1"/>
    <col min="7" max="7" width="17.36328125" style="11" customWidth="1"/>
    <col min="8" max="8" width="11.81640625" style="15" customWidth="1"/>
    <col min="9" max="9" width="15.6328125" style="12" customWidth="1"/>
    <col min="10" max="10" width="14.6328125" style="13" customWidth="1"/>
    <col min="11" max="11" width="25.81640625" style="13" customWidth="1"/>
    <col min="12" max="12" width="15.36328125" style="14" customWidth="1"/>
    <col min="13" max="13" width="2.81640625" customWidth="1"/>
  </cols>
  <sheetData>
    <row r="1" spans="1:12" s="80" customFormat="1" ht="50" customHeight="1" x14ac:dyDescent="0.35">
      <c r="A1" s="78"/>
      <c r="C1" s="108" t="s">
        <v>50</v>
      </c>
      <c r="D1" s="108"/>
      <c r="E1" s="108"/>
      <c r="F1" s="108"/>
      <c r="G1" s="108"/>
      <c r="H1" s="108"/>
      <c r="I1" s="108"/>
      <c r="J1" s="108"/>
      <c r="K1" s="108"/>
      <c r="L1" s="108"/>
    </row>
    <row r="2" spans="1:12" ht="30" customHeight="1" x14ac:dyDescent="0.35"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12" s="55" customFormat="1" ht="24" customHeight="1" x14ac:dyDescent="0.35">
      <c r="A3" s="79"/>
      <c r="B3" s="54" t="s">
        <v>7</v>
      </c>
      <c r="C3" s="26" t="s">
        <v>53</v>
      </c>
      <c r="D3" s="26" t="s">
        <v>110</v>
      </c>
      <c r="E3" s="26" t="s">
        <v>111</v>
      </c>
      <c r="F3" s="26" t="s">
        <v>2</v>
      </c>
      <c r="G3" s="26" t="s">
        <v>3</v>
      </c>
      <c r="H3" s="26" t="s">
        <v>4</v>
      </c>
      <c r="I3" s="26" t="s">
        <v>86</v>
      </c>
      <c r="J3" s="26" t="s">
        <v>0</v>
      </c>
      <c r="K3" s="27" t="s">
        <v>30</v>
      </c>
      <c r="L3" s="26" t="s">
        <v>8</v>
      </c>
    </row>
    <row r="4" spans="1:12" ht="34" customHeight="1" x14ac:dyDescent="0.35">
      <c r="B4" s="4" t="str">
        <f t="shared" ref="B4:B5" si="0">C4&amp; " - "&amp;D4</f>
        <v xml:space="preserve">1 - Tailspin Toys </v>
      </c>
      <c r="C4" s="28">
        <v>1</v>
      </c>
      <c r="D4" s="29" t="s">
        <v>87</v>
      </c>
      <c r="E4" s="29" t="s">
        <v>88</v>
      </c>
      <c r="F4" s="29" t="s">
        <v>116</v>
      </c>
      <c r="G4" s="29" t="s">
        <v>90</v>
      </c>
      <c r="H4" s="30" t="s">
        <v>91</v>
      </c>
      <c r="I4" s="30" t="s">
        <v>92</v>
      </c>
      <c r="J4" s="31" t="s">
        <v>99</v>
      </c>
      <c r="K4" s="32" t="s">
        <v>103</v>
      </c>
      <c r="L4" s="31" t="s">
        <v>101</v>
      </c>
    </row>
    <row r="5" spans="1:12" ht="34" customHeight="1" x14ac:dyDescent="0.35">
      <c r="B5" s="4" t="str">
        <f t="shared" si="0"/>
        <v>2 - Contoso, Ltd</v>
      </c>
      <c r="C5" s="28">
        <v>2</v>
      </c>
      <c r="D5" s="29" t="s">
        <v>97</v>
      </c>
      <c r="E5" s="29" t="s">
        <v>89</v>
      </c>
      <c r="F5" s="29" t="s">
        <v>115</v>
      </c>
      <c r="G5" s="29" t="s">
        <v>94</v>
      </c>
      <c r="H5" s="30" t="s">
        <v>95</v>
      </c>
      <c r="I5" s="30" t="s">
        <v>93</v>
      </c>
      <c r="J5" s="31" t="s">
        <v>100</v>
      </c>
      <c r="K5" s="32" t="s">
        <v>117</v>
      </c>
      <c r="L5" s="31" t="s">
        <v>72</v>
      </c>
    </row>
    <row r="6" spans="1:12" ht="34" customHeight="1" x14ac:dyDescent="0.3">
      <c r="B6" s="20" t="s">
        <v>55</v>
      </c>
      <c r="C6" s="33" t="str">
        <f>"Total Customers: "&amp;SUBTOTAL(103,CustomerList[Company '#])</f>
        <v>Total Customers: 2</v>
      </c>
      <c r="D6" s="34"/>
      <c r="E6" s="34"/>
      <c r="F6" s="34"/>
      <c r="G6" s="34"/>
      <c r="H6" s="35"/>
      <c r="I6" s="36"/>
      <c r="J6" s="37"/>
      <c r="K6" s="36"/>
      <c r="L6" s="37"/>
    </row>
  </sheetData>
  <sheetProtection formatCells="0" formatColumns="0" formatRows="0" insertColumns="0" insertRows="0" insertHyperlinks="0" deleteColumns="0" deleteRows="0" selectLockedCells="1" sort="0" autoFilter="0" pivotTables="0"/>
  <mergeCells count="2">
    <mergeCell ref="C1:L1"/>
    <mergeCell ref="C2:L2"/>
  </mergeCells>
  <conditionalFormatting sqref="C4:C5">
    <cfRule type="duplicateValues" dxfId="3" priority="47"/>
  </conditionalFormatting>
  <conditionalFormatting sqref="D4:D5">
    <cfRule type="duplicateValues" dxfId="2" priority="48"/>
  </conditionalFormatting>
  <hyperlinks>
    <hyperlink ref="K4" r:id="rId1" xr:uid="{00000000-0004-0000-0100-000000000000}"/>
    <hyperlink ref="K5" r:id="rId2" xr:uid="{00000000-0004-0000-0100-000001000000}"/>
  </hyperlinks>
  <printOptions horizontalCentered="1"/>
  <pageMargins left="0.25" right="0.25" top="0.75" bottom="0.75" header="0.3" footer="0.3"/>
  <pageSetup scale="74" fitToHeight="0" orientation="landscape" r:id="rId3"/>
  <headerFooter differentFirst="1">
    <oddFooter>Page &amp;P of &amp;N</oddFooter>
  </headerFooter>
  <ignoredErrors>
    <ignoredError sqref="I4:I5" numberStoredAsText="1"/>
  </ignoredErrors>
  <drawing r:id="rId4"/>
  <tableParts count="1"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4"/>
    <pageSetUpPr autoPageBreaks="0" fitToPage="1"/>
  </sheetPr>
  <dimension ref="A1:K6"/>
  <sheetViews>
    <sheetView showGridLines="0" zoomScaleNormal="100" workbookViewId="0"/>
  </sheetViews>
  <sheetFormatPr defaultColWidth="9" defaultRowHeight="34" customHeight="1" x14ac:dyDescent="0.35"/>
  <cols>
    <col min="1" max="1" width="2.81640625" customWidth="1"/>
    <col min="2" max="2" width="14.81640625" customWidth="1"/>
    <col min="3" max="3" width="20.6328125" customWidth="1"/>
    <col min="4" max="4" width="18.81640625" customWidth="1"/>
    <col min="5" max="5" width="25.81640625" customWidth="1"/>
    <col min="6" max="6" width="14.453125" style="1" customWidth="1"/>
    <col min="7" max="7" width="11.453125" style="1" customWidth="1"/>
    <col min="8" max="8" width="13.453125" style="1" customWidth="1"/>
    <col min="9" max="9" width="17.81640625" style="1" customWidth="1"/>
    <col min="10" max="10" width="18.453125" style="1" customWidth="1"/>
    <col min="11" max="11" width="29.81640625" customWidth="1"/>
    <col min="12" max="12" width="2.81640625" customWidth="1"/>
  </cols>
  <sheetData>
    <row r="1" spans="1:11" ht="50" customHeight="1" x14ac:dyDescent="0.35">
      <c r="A1" s="13"/>
      <c r="B1" s="108" t="s">
        <v>51</v>
      </c>
      <c r="C1" s="108"/>
      <c r="D1" s="108"/>
      <c r="E1" s="108"/>
      <c r="F1" s="108"/>
      <c r="G1" s="108"/>
      <c r="H1" s="108"/>
      <c r="I1" s="108"/>
      <c r="J1" s="108"/>
      <c r="K1" s="108"/>
    </row>
    <row r="2" spans="1:11" ht="30" customHeight="1" x14ac:dyDescent="0.35">
      <c r="B2" s="109"/>
      <c r="C2" s="109"/>
      <c r="D2" s="109"/>
      <c r="E2" s="109"/>
      <c r="F2" s="109"/>
      <c r="G2" s="109"/>
      <c r="H2" s="109"/>
      <c r="I2" s="109"/>
      <c r="J2" s="109"/>
      <c r="K2" s="109"/>
    </row>
    <row r="3" spans="1:11" s="57" customFormat="1" ht="24" customHeight="1" x14ac:dyDescent="0.35">
      <c r="B3" s="26" t="s">
        <v>54</v>
      </c>
      <c r="C3" s="26" t="s">
        <v>57</v>
      </c>
      <c r="D3" s="26" t="s">
        <v>105</v>
      </c>
      <c r="E3" s="26" t="s">
        <v>106</v>
      </c>
      <c r="F3" s="26" t="s">
        <v>107</v>
      </c>
      <c r="G3" s="26" t="s">
        <v>16</v>
      </c>
      <c r="H3" s="26" t="s">
        <v>73</v>
      </c>
      <c r="I3" s="26" t="s">
        <v>109</v>
      </c>
      <c r="J3" s="26" t="s">
        <v>108</v>
      </c>
      <c r="K3" s="26" t="s">
        <v>6</v>
      </c>
    </row>
    <row r="4" spans="1:11" s="58" customFormat="1" ht="34" customHeight="1" x14ac:dyDescent="0.35">
      <c r="B4" s="38" t="s">
        <v>17</v>
      </c>
      <c r="C4" s="29" t="s">
        <v>96</v>
      </c>
      <c r="D4" s="39">
        <f ca="1">TODAY()</f>
        <v>45836</v>
      </c>
      <c r="E4" s="30" t="s">
        <v>18</v>
      </c>
      <c r="F4" s="40">
        <v>8.7499999999999994E-2</v>
      </c>
      <c r="G4" s="41">
        <v>100</v>
      </c>
      <c r="H4" s="41">
        <v>100</v>
      </c>
      <c r="I4" s="41">
        <f>SUMIF(InvoiceDetails[Invoice '#],"="&amp;InvoicesMain[[#This Row],[Invoice '#]],InvoiceDetails[Total])</f>
        <v>5200</v>
      </c>
      <c r="J4" s="41">
        <f>(InvoicesMain[[#This Row],[Detail total]]*(1+InvoicesMain[[#This Row],[Tax rate]]))+InvoicesMain[[#This Row],[Other]]-InvoicesMain[[#This Row],[Deposit]]</f>
        <v>5654.9999999999991</v>
      </c>
      <c r="K4" s="29"/>
    </row>
    <row r="5" spans="1:11" s="58" customFormat="1" ht="34" customHeight="1" x14ac:dyDescent="0.35">
      <c r="B5" s="38" t="s">
        <v>59</v>
      </c>
      <c r="C5" s="29" t="s">
        <v>98</v>
      </c>
      <c r="D5" s="39">
        <f ca="1">TODAY()+10</f>
        <v>45846</v>
      </c>
      <c r="E5" s="30" t="s">
        <v>19</v>
      </c>
      <c r="F5" s="40">
        <v>8.7499999999999994E-2</v>
      </c>
      <c r="G5" s="41"/>
      <c r="H5" s="41"/>
      <c r="I5" s="41">
        <f>SUMIF(InvoiceDetails[Invoice '#],"="&amp;InvoicesMain[[#This Row],[Invoice '#]],InvoiceDetails[Total])</f>
        <v>2014</v>
      </c>
      <c r="J5" s="41">
        <f>(InvoicesMain[[#This Row],[Detail total]]*(1+InvoicesMain[[#This Row],[Tax rate]]))+InvoicesMain[[#This Row],[Other]]-InvoicesMain[[#This Row],[Deposit]]</f>
        <v>2190.2249999999999</v>
      </c>
      <c r="K5" s="29"/>
    </row>
    <row r="6" spans="1:11" s="58" customFormat="1" ht="34" customHeight="1" x14ac:dyDescent="0.35">
      <c r="B6" s="42" t="s">
        <v>58</v>
      </c>
      <c r="C6" s="42" t="str">
        <f>"Total Invoices: "&amp;SUBTOTAL(103,InvoicesMain[Invoice '#])</f>
        <v>Total Invoices: 2</v>
      </c>
      <c r="D6" s="42"/>
      <c r="E6" s="42"/>
      <c r="F6" s="29"/>
      <c r="G6" s="43">
        <f>SUBTOTAL(109,InvoicesMain[Other])</f>
        <v>100</v>
      </c>
      <c r="H6" s="43">
        <f>SUBTOTAL(109,InvoicesMain[Deposit])</f>
        <v>100</v>
      </c>
      <c r="I6" s="43">
        <f>SUBTOTAL(109,InvoicesMain[Detail total])</f>
        <v>7214</v>
      </c>
      <c r="J6" s="43">
        <f>SUBTOTAL(109,InvoicesMain[Invoice total])</f>
        <v>7845.2249999999985</v>
      </c>
      <c r="K6" s="59"/>
    </row>
  </sheetData>
  <sheetProtection formatCells="0" formatColumns="0" formatRows="0" insertRows="0" insertHyperlinks="0" deleteRows="0" selectLockedCells="1" sort="0" autoFilter="0" pivotTables="0"/>
  <mergeCells count="2">
    <mergeCell ref="B2:K2"/>
    <mergeCell ref="B1:K1"/>
  </mergeCells>
  <conditionalFormatting sqref="B4:B5">
    <cfRule type="duplicateValues" dxfId="1" priority="51"/>
  </conditionalFormatting>
  <dataValidations disablePrompts="1" count="1">
    <dataValidation type="list" allowBlank="1" showInputMessage="1" showErrorMessage="1" sqref="C4:C5" xr:uid="{00000000-0002-0000-0200-000000000000}">
      <formula1>CustomerLookup</formula1>
    </dataValidation>
  </dataValidations>
  <printOptions horizontalCentered="1"/>
  <pageMargins left="0.25" right="0.25" top="0.75" bottom="0.75" header="0.3" footer="0.3"/>
  <pageSetup scale="74" fitToHeight="0" orientation="landscape" r:id="rId1"/>
  <headerFooter differentFirst="1">
    <oddFooter>Page &amp;P of &amp;N</oddFooter>
  </headerFooter>
  <ignoredErrors>
    <ignoredError sqref="J5" emptyCellReference="1"/>
  </ignoredError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4" tint="0.39997558519241921"/>
    <pageSetUpPr autoPageBreaks="0" fitToPage="1"/>
  </sheetPr>
  <dimension ref="A1:H40"/>
  <sheetViews>
    <sheetView showGridLines="0" zoomScaleNormal="100" workbookViewId="0"/>
  </sheetViews>
  <sheetFormatPr defaultColWidth="9" defaultRowHeight="34" customHeight="1" x14ac:dyDescent="0.35"/>
  <cols>
    <col min="1" max="1" width="2.453125" customWidth="1"/>
    <col min="2" max="2" width="24.6328125" customWidth="1"/>
    <col min="3" max="3" width="15.6328125" customWidth="1"/>
    <col min="4" max="4" width="15.453125" customWidth="1"/>
    <col min="5" max="5" width="16" customWidth="1"/>
    <col min="6" max="6" width="15.453125" customWidth="1"/>
    <col min="7" max="7" width="15.6328125" customWidth="1"/>
    <col min="8" max="8" width="12.81640625" customWidth="1"/>
    <col min="9" max="9" width="2.81640625" customWidth="1"/>
  </cols>
  <sheetData>
    <row r="1" spans="2:8" s="81" customFormat="1" ht="50" customHeight="1" x14ac:dyDescent="0.35">
      <c r="B1" s="110" t="s">
        <v>124</v>
      </c>
      <c r="C1" s="110"/>
      <c r="D1" s="110"/>
      <c r="E1" s="110"/>
      <c r="F1" s="110"/>
      <c r="G1" s="110"/>
      <c r="H1" s="110"/>
    </row>
    <row r="2" spans="2:8" ht="30" customHeight="1" x14ac:dyDescent="0.35">
      <c r="B2" s="109"/>
      <c r="C2" s="109"/>
      <c r="D2" s="109"/>
      <c r="E2" s="109"/>
      <c r="F2" s="109"/>
      <c r="G2" s="109"/>
      <c r="H2" s="109"/>
    </row>
    <row r="3" spans="2:8" s="56" customFormat="1" ht="24" customHeight="1" x14ac:dyDescent="0.35">
      <c r="B3" s="26" t="s">
        <v>5</v>
      </c>
      <c r="C3" s="26" t="s">
        <v>54</v>
      </c>
      <c r="D3" s="26" t="s">
        <v>52</v>
      </c>
      <c r="E3" s="26" t="s">
        <v>26</v>
      </c>
      <c r="F3" s="26" t="s">
        <v>104</v>
      </c>
      <c r="G3" s="26" t="s">
        <v>28</v>
      </c>
      <c r="H3" s="26" t="s">
        <v>55</v>
      </c>
    </row>
    <row r="4" spans="2:8" ht="34" customHeight="1" x14ac:dyDescent="0.35">
      <c r="B4" s="30" t="s">
        <v>20</v>
      </c>
      <c r="C4" s="30" t="s">
        <v>17</v>
      </c>
      <c r="D4" s="30">
        <v>1</v>
      </c>
      <c r="E4" s="44">
        <v>1</v>
      </c>
      <c r="F4" s="41">
        <v>1</v>
      </c>
      <c r="G4" s="41">
        <v>1</v>
      </c>
      <c r="H4" s="41">
        <f>(InvoiceDetails[[#This Row],[Qty]]*InvoiceDetails[[#This Row],[Unit price]])-InvoiceDetails[[#This Row],[Discount]]</f>
        <v>0</v>
      </c>
    </row>
    <row r="5" spans="2:8" ht="34" customHeight="1" x14ac:dyDescent="0.35">
      <c r="B5" s="30" t="s">
        <v>21</v>
      </c>
      <c r="C5" s="30" t="s">
        <v>17</v>
      </c>
      <c r="D5" s="30">
        <v>2</v>
      </c>
      <c r="E5" s="44">
        <v>2</v>
      </c>
      <c r="F5" s="41">
        <v>2</v>
      </c>
      <c r="G5" s="41">
        <v>2</v>
      </c>
      <c r="H5" s="41">
        <f>(InvoiceDetails[[#This Row],[Qty]]*InvoiceDetails[[#This Row],[Unit price]])-InvoiceDetails[[#This Row],[Discount]]</f>
        <v>2</v>
      </c>
    </row>
    <row r="6" spans="2:8" ht="34" customHeight="1" x14ac:dyDescent="0.35">
      <c r="B6" s="30" t="s">
        <v>22</v>
      </c>
      <c r="C6" s="30" t="s">
        <v>17</v>
      </c>
      <c r="D6" s="30">
        <v>3</v>
      </c>
      <c r="E6" s="44">
        <v>3</v>
      </c>
      <c r="F6" s="41">
        <v>3</v>
      </c>
      <c r="G6" s="41">
        <v>3</v>
      </c>
      <c r="H6" s="41">
        <f>(InvoiceDetails[[#This Row],[Qty]]*InvoiceDetails[[#This Row],[Unit price]])-InvoiceDetails[[#This Row],[Discount]]</f>
        <v>6</v>
      </c>
    </row>
    <row r="7" spans="2:8" ht="34" customHeight="1" x14ac:dyDescent="0.35">
      <c r="B7" s="30" t="s">
        <v>23</v>
      </c>
      <c r="C7" s="30" t="s">
        <v>17</v>
      </c>
      <c r="D7" s="30">
        <v>4</v>
      </c>
      <c r="E7" s="44">
        <v>4</v>
      </c>
      <c r="F7" s="41">
        <v>4</v>
      </c>
      <c r="G7" s="41">
        <v>4</v>
      </c>
      <c r="H7" s="41">
        <f>(InvoiceDetails[[#This Row],[Qty]]*InvoiceDetails[[#This Row],[Unit price]])-InvoiceDetails[[#This Row],[Discount]]</f>
        <v>12</v>
      </c>
    </row>
    <row r="8" spans="2:8" ht="34" customHeight="1" x14ac:dyDescent="0.35">
      <c r="B8" s="30" t="s">
        <v>24</v>
      </c>
      <c r="C8" s="30" t="s">
        <v>17</v>
      </c>
      <c r="D8" s="30">
        <v>5</v>
      </c>
      <c r="E8" s="44">
        <v>5</v>
      </c>
      <c r="F8" s="41">
        <v>5</v>
      </c>
      <c r="G8" s="41">
        <v>5</v>
      </c>
      <c r="H8" s="41">
        <f>(InvoiceDetails[[#This Row],[Qty]]*InvoiceDetails[[#This Row],[Unit price]])-InvoiceDetails[[#This Row],[Discount]]</f>
        <v>20</v>
      </c>
    </row>
    <row r="9" spans="2:8" ht="34" customHeight="1" x14ac:dyDescent="0.35">
      <c r="B9" s="30" t="s">
        <v>25</v>
      </c>
      <c r="C9" s="30" t="s">
        <v>17</v>
      </c>
      <c r="D9" s="30">
        <v>6</v>
      </c>
      <c r="E9" s="44">
        <v>6</v>
      </c>
      <c r="F9" s="41">
        <v>6</v>
      </c>
      <c r="G9" s="41">
        <v>6</v>
      </c>
      <c r="H9" s="41">
        <f>(InvoiceDetails[[#This Row],[Qty]]*InvoiceDetails[[#This Row],[Unit price]])-InvoiceDetails[[#This Row],[Discount]]</f>
        <v>30</v>
      </c>
    </row>
    <row r="10" spans="2:8" ht="34" customHeight="1" x14ac:dyDescent="0.35">
      <c r="B10" s="30" t="s">
        <v>31</v>
      </c>
      <c r="C10" s="30" t="s">
        <v>17</v>
      </c>
      <c r="D10" s="30">
        <v>7</v>
      </c>
      <c r="E10" s="44">
        <v>7</v>
      </c>
      <c r="F10" s="41">
        <v>7</v>
      </c>
      <c r="G10" s="41">
        <v>7</v>
      </c>
      <c r="H10" s="41">
        <f>(InvoiceDetails[[#This Row],[Qty]]*InvoiceDetails[[#This Row],[Unit price]])-InvoiceDetails[[#This Row],[Discount]]</f>
        <v>42</v>
      </c>
    </row>
    <row r="11" spans="2:8" ht="34" customHeight="1" x14ac:dyDescent="0.35">
      <c r="B11" s="30" t="s">
        <v>32</v>
      </c>
      <c r="C11" s="30" t="s">
        <v>17</v>
      </c>
      <c r="D11" s="30">
        <v>8</v>
      </c>
      <c r="E11" s="44">
        <v>8</v>
      </c>
      <c r="F11" s="41">
        <v>8</v>
      </c>
      <c r="G11" s="41">
        <v>8</v>
      </c>
      <c r="H11" s="41">
        <f>(InvoiceDetails[[#This Row],[Qty]]*InvoiceDetails[[#This Row],[Unit price]])-InvoiceDetails[[#This Row],[Discount]]</f>
        <v>56</v>
      </c>
    </row>
    <row r="12" spans="2:8" ht="34" customHeight="1" x14ac:dyDescent="0.35">
      <c r="B12" s="30" t="s">
        <v>33</v>
      </c>
      <c r="C12" s="30" t="s">
        <v>17</v>
      </c>
      <c r="D12" s="30">
        <v>9</v>
      </c>
      <c r="E12" s="44">
        <v>9</v>
      </c>
      <c r="F12" s="41">
        <v>9</v>
      </c>
      <c r="G12" s="41">
        <v>9</v>
      </c>
      <c r="H12" s="41">
        <f>(InvoiceDetails[[#This Row],[Qty]]*InvoiceDetails[[#This Row],[Unit price]])-InvoiceDetails[[#This Row],[Discount]]</f>
        <v>72</v>
      </c>
    </row>
    <row r="13" spans="2:8" ht="34" customHeight="1" x14ac:dyDescent="0.35">
      <c r="B13" s="30" t="s">
        <v>34</v>
      </c>
      <c r="C13" s="30" t="s">
        <v>17</v>
      </c>
      <c r="D13" s="30">
        <v>10</v>
      </c>
      <c r="E13" s="44">
        <v>10</v>
      </c>
      <c r="F13" s="41">
        <v>10</v>
      </c>
      <c r="G13" s="41">
        <v>10</v>
      </c>
      <c r="H13" s="41">
        <f>(InvoiceDetails[[#This Row],[Qty]]*InvoiceDetails[[#This Row],[Unit price]])-InvoiceDetails[[#This Row],[Discount]]</f>
        <v>90</v>
      </c>
    </row>
    <row r="14" spans="2:8" ht="34" customHeight="1" x14ac:dyDescent="0.35">
      <c r="B14" s="30" t="s">
        <v>35</v>
      </c>
      <c r="C14" s="30" t="s">
        <v>17</v>
      </c>
      <c r="D14" s="30">
        <v>11</v>
      </c>
      <c r="E14" s="44">
        <v>11</v>
      </c>
      <c r="F14" s="41">
        <v>11</v>
      </c>
      <c r="G14" s="41">
        <v>11</v>
      </c>
      <c r="H14" s="41">
        <f>(InvoiceDetails[[#This Row],[Qty]]*InvoiceDetails[[#This Row],[Unit price]])-InvoiceDetails[[#This Row],[Discount]]</f>
        <v>110</v>
      </c>
    </row>
    <row r="15" spans="2:8" ht="34" customHeight="1" x14ac:dyDescent="0.35">
      <c r="B15" s="30" t="s">
        <v>36</v>
      </c>
      <c r="C15" s="30" t="s">
        <v>17</v>
      </c>
      <c r="D15" s="30">
        <v>12</v>
      </c>
      <c r="E15" s="44">
        <v>12</v>
      </c>
      <c r="F15" s="41">
        <v>12</v>
      </c>
      <c r="G15" s="41">
        <v>12</v>
      </c>
      <c r="H15" s="41">
        <f>(InvoiceDetails[[#This Row],[Qty]]*InvoiceDetails[[#This Row],[Unit price]])-InvoiceDetails[[#This Row],[Discount]]</f>
        <v>132</v>
      </c>
    </row>
    <row r="16" spans="2:8" ht="34" customHeight="1" x14ac:dyDescent="0.35">
      <c r="B16" s="30" t="s">
        <v>37</v>
      </c>
      <c r="C16" s="30" t="s">
        <v>17</v>
      </c>
      <c r="D16" s="30">
        <v>13</v>
      </c>
      <c r="E16" s="44">
        <v>13</v>
      </c>
      <c r="F16" s="41">
        <v>13</v>
      </c>
      <c r="G16" s="41">
        <v>13</v>
      </c>
      <c r="H16" s="41">
        <f>(InvoiceDetails[[#This Row],[Qty]]*InvoiceDetails[[#This Row],[Unit price]])-InvoiceDetails[[#This Row],[Discount]]</f>
        <v>156</v>
      </c>
    </row>
    <row r="17" spans="1:8" ht="34" customHeight="1" x14ac:dyDescent="0.35">
      <c r="B17" s="30" t="s">
        <v>38</v>
      </c>
      <c r="C17" s="30" t="s">
        <v>17</v>
      </c>
      <c r="D17" s="30">
        <v>14</v>
      </c>
      <c r="E17" s="44">
        <v>14</v>
      </c>
      <c r="F17" s="41">
        <v>14</v>
      </c>
      <c r="G17" s="41">
        <v>14</v>
      </c>
      <c r="H17" s="41">
        <f>(InvoiceDetails[[#This Row],[Qty]]*InvoiceDetails[[#This Row],[Unit price]])-InvoiceDetails[[#This Row],[Discount]]</f>
        <v>182</v>
      </c>
    </row>
    <row r="18" spans="1:8" ht="34" customHeight="1" x14ac:dyDescent="0.35">
      <c r="B18" s="30" t="s">
        <v>39</v>
      </c>
      <c r="C18" s="30" t="s">
        <v>17</v>
      </c>
      <c r="D18" s="30">
        <v>15</v>
      </c>
      <c r="E18" s="44">
        <v>15</v>
      </c>
      <c r="F18" s="41">
        <v>15</v>
      </c>
      <c r="G18" s="41">
        <v>15</v>
      </c>
      <c r="H18" s="41">
        <f>(InvoiceDetails[[#This Row],[Qty]]*InvoiceDetails[[#This Row],[Unit price]])-InvoiceDetails[[#This Row],[Discount]]</f>
        <v>210</v>
      </c>
    </row>
    <row r="19" spans="1:8" ht="34" customHeight="1" x14ac:dyDescent="0.35">
      <c r="B19" s="30" t="s">
        <v>40</v>
      </c>
      <c r="C19" s="30" t="s">
        <v>17</v>
      </c>
      <c r="D19" s="30">
        <v>16</v>
      </c>
      <c r="E19" s="44">
        <v>16</v>
      </c>
      <c r="F19" s="41">
        <v>16</v>
      </c>
      <c r="G19" s="41">
        <v>16</v>
      </c>
      <c r="H19" s="41">
        <f>(InvoiceDetails[[#This Row],[Qty]]*InvoiceDetails[[#This Row],[Unit price]])-InvoiceDetails[[#This Row],[Discount]]</f>
        <v>240</v>
      </c>
    </row>
    <row r="20" spans="1:8" ht="34" customHeight="1" x14ac:dyDescent="0.35">
      <c r="B20" s="30" t="s">
        <v>41</v>
      </c>
      <c r="C20" s="30" t="s">
        <v>17</v>
      </c>
      <c r="D20" s="30">
        <v>17</v>
      </c>
      <c r="E20" s="44">
        <v>17</v>
      </c>
      <c r="F20" s="41">
        <v>17</v>
      </c>
      <c r="G20" s="41">
        <v>17</v>
      </c>
      <c r="H20" s="41">
        <f>(InvoiceDetails[[#This Row],[Qty]]*InvoiceDetails[[#This Row],[Unit price]])-InvoiceDetails[[#This Row],[Discount]]</f>
        <v>272</v>
      </c>
    </row>
    <row r="21" spans="1:8" ht="34" customHeight="1" x14ac:dyDescent="0.35">
      <c r="A21" s="80"/>
      <c r="B21" s="30" t="s">
        <v>42</v>
      </c>
      <c r="C21" s="30" t="s">
        <v>17</v>
      </c>
      <c r="D21" s="30">
        <v>18</v>
      </c>
      <c r="E21" s="44">
        <v>18</v>
      </c>
      <c r="F21" s="41">
        <v>18</v>
      </c>
      <c r="G21" s="41">
        <v>18</v>
      </c>
      <c r="H21" s="41">
        <f>(InvoiceDetails[[#This Row],[Qty]]*InvoiceDetails[[#This Row],[Unit price]])-InvoiceDetails[[#This Row],[Discount]]</f>
        <v>306</v>
      </c>
    </row>
    <row r="22" spans="1:8" ht="34" customHeight="1" x14ac:dyDescent="0.35">
      <c r="A22" s="80"/>
      <c r="B22" s="30" t="s">
        <v>43</v>
      </c>
      <c r="C22" s="30" t="s">
        <v>17</v>
      </c>
      <c r="D22" s="30">
        <v>19</v>
      </c>
      <c r="E22" s="44">
        <v>19</v>
      </c>
      <c r="F22" s="41">
        <v>19</v>
      </c>
      <c r="G22" s="41">
        <v>19</v>
      </c>
      <c r="H22" s="41">
        <f>(InvoiceDetails[[#This Row],[Qty]]*InvoiceDetails[[#This Row],[Unit price]])-InvoiceDetails[[#This Row],[Discount]]</f>
        <v>342</v>
      </c>
    </row>
    <row r="23" spans="1:8" ht="34" customHeight="1" x14ac:dyDescent="0.35">
      <c r="A23" s="80"/>
      <c r="B23" s="30" t="s">
        <v>44</v>
      </c>
      <c r="C23" s="30" t="s">
        <v>17</v>
      </c>
      <c r="D23" s="30">
        <v>20</v>
      </c>
      <c r="E23" s="44">
        <v>20</v>
      </c>
      <c r="F23" s="41">
        <v>20</v>
      </c>
      <c r="G23" s="41">
        <v>20</v>
      </c>
      <c r="H23" s="41">
        <f>(InvoiceDetails[[#This Row],[Qty]]*InvoiceDetails[[#This Row],[Unit price]])-InvoiceDetails[[#This Row],[Discount]]</f>
        <v>380</v>
      </c>
    </row>
    <row r="24" spans="1:8" ht="34" customHeight="1" x14ac:dyDescent="0.35">
      <c r="A24" s="80"/>
      <c r="B24" s="30" t="s">
        <v>45</v>
      </c>
      <c r="C24" s="30" t="s">
        <v>17</v>
      </c>
      <c r="D24" s="30">
        <v>21</v>
      </c>
      <c r="E24" s="44">
        <v>21</v>
      </c>
      <c r="F24" s="41">
        <v>21</v>
      </c>
      <c r="G24" s="41">
        <v>21</v>
      </c>
      <c r="H24" s="41">
        <f>(InvoiceDetails[[#This Row],[Qty]]*InvoiceDetails[[#This Row],[Unit price]])-InvoiceDetails[[#This Row],[Discount]]</f>
        <v>420</v>
      </c>
    </row>
    <row r="25" spans="1:8" ht="34" customHeight="1" x14ac:dyDescent="0.35">
      <c r="A25" s="80"/>
      <c r="B25" s="30" t="s">
        <v>46</v>
      </c>
      <c r="C25" s="30" t="s">
        <v>17</v>
      </c>
      <c r="D25" s="30">
        <v>22</v>
      </c>
      <c r="E25" s="44">
        <v>22</v>
      </c>
      <c r="F25" s="41">
        <v>22</v>
      </c>
      <c r="G25" s="41">
        <v>22</v>
      </c>
      <c r="H25" s="41">
        <f>(InvoiceDetails[[#This Row],[Qty]]*InvoiceDetails[[#This Row],[Unit price]])-InvoiceDetails[[#This Row],[Discount]]</f>
        <v>462</v>
      </c>
    </row>
    <row r="26" spans="1:8" ht="34" customHeight="1" x14ac:dyDescent="0.35">
      <c r="A26" s="80"/>
      <c r="B26" s="30" t="s">
        <v>47</v>
      </c>
      <c r="C26" s="30" t="s">
        <v>17</v>
      </c>
      <c r="D26" s="30">
        <v>23</v>
      </c>
      <c r="E26" s="44">
        <v>23</v>
      </c>
      <c r="F26" s="41">
        <v>23</v>
      </c>
      <c r="G26" s="41">
        <v>23</v>
      </c>
      <c r="H26" s="41">
        <f>(InvoiceDetails[[#This Row],[Qty]]*InvoiceDetails[[#This Row],[Unit price]])-InvoiceDetails[[#This Row],[Discount]]</f>
        <v>506</v>
      </c>
    </row>
    <row r="27" spans="1:8" ht="34" customHeight="1" x14ac:dyDescent="0.35">
      <c r="A27" s="80"/>
      <c r="B27" s="30" t="s">
        <v>48</v>
      </c>
      <c r="C27" s="30" t="s">
        <v>17</v>
      </c>
      <c r="D27" s="30">
        <v>24</v>
      </c>
      <c r="E27" s="44">
        <v>24</v>
      </c>
      <c r="F27" s="41">
        <v>24</v>
      </c>
      <c r="G27" s="41">
        <v>24</v>
      </c>
      <c r="H27" s="41">
        <f>(InvoiceDetails[[#This Row],[Qty]]*InvoiceDetails[[#This Row],[Unit price]])-InvoiceDetails[[#This Row],[Discount]]</f>
        <v>552</v>
      </c>
    </row>
    <row r="28" spans="1:8" ht="34" customHeight="1" x14ac:dyDescent="0.35">
      <c r="A28" s="80"/>
      <c r="B28" s="30" t="s">
        <v>49</v>
      </c>
      <c r="C28" s="30" t="s">
        <v>17</v>
      </c>
      <c r="D28" s="30">
        <v>25</v>
      </c>
      <c r="E28" s="44">
        <v>25</v>
      </c>
      <c r="F28" s="41">
        <v>25</v>
      </c>
      <c r="G28" s="41">
        <v>25</v>
      </c>
      <c r="H28" s="41">
        <f>(InvoiceDetails[[#This Row],[Qty]]*InvoiceDetails[[#This Row],[Unit price]])-InvoiceDetails[[#This Row],[Discount]]</f>
        <v>600</v>
      </c>
    </row>
    <row r="29" spans="1:8" ht="34" customHeight="1" x14ac:dyDescent="0.35">
      <c r="B29" s="30" t="s">
        <v>60</v>
      </c>
      <c r="C29" s="30" t="s">
        <v>59</v>
      </c>
      <c r="D29" s="30" t="s">
        <v>74</v>
      </c>
      <c r="E29" s="44">
        <v>39</v>
      </c>
      <c r="F29" s="41">
        <v>5</v>
      </c>
      <c r="G29" s="41"/>
      <c r="H29" s="41">
        <f>(InvoiceDetails[[#This Row],[Qty]]*InvoiceDetails[[#This Row],[Unit price]])-InvoiceDetails[[#This Row],[Discount]]</f>
        <v>195</v>
      </c>
    </row>
    <row r="30" spans="1:8" ht="34" customHeight="1" x14ac:dyDescent="0.35">
      <c r="B30" s="30" t="s">
        <v>61</v>
      </c>
      <c r="C30" s="30" t="s">
        <v>59</v>
      </c>
      <c r="D30" s="30" t="s">
        <v>75</v>
      </c>
      <c r="E30" s="44">
        <v>40</v>
      </c>
      <c r="F30" s="41">
        <v>4</v>
      </c>
      <c r="G30" s="41">
        <v>5</v>
      </c>
      <c r="H30" s="41">
        <f>(InvoiceDetails[[#This Row],[Qty]]*InvoiceDetails[[#This Row],[Unit price]])-InvoiceDetails[[#This Row],[Discount]]</f>
        <v>155</v>
      </c>
    </row>
    <row r="31" spans="1:8" ht="34" customHeight="1" x14ac:dyDescent="0.35">
      <c r="B31" s="30" t="s">
        <v>62</v>
      </c>
      <c r="C31" s="30" t="s">
        <v>59</v>
      </c>
      <c r="D31" s="30" t="s">
        <v>76</v>
      </c>
      <c r="E31" s="44">
        <v>30</v>
      </c>
      <c r="F31" s="41">
        <v>6</v>
      </c>
      <c r="G31" s="41">
        <v>7</v>
      </c>
      <c r="H31" s="41">
        <f>(InvoiceDetails[[#This Row],[Qty]]*InvoiceDetails[[#This Row],[Unit price]])-InvoiceDetails[[#This Row],[Discount]]</f>
        <v>173</v>
      </c>
    </row>
    <row r="32" spans="1:8" ht="34" customHeight="1" x14ac:dyDescent="0.35">
      <c r="B32" s="30" t="s">
        <v>63</v>
      </c>
      <c r="C32" s="30" t="s">
        <v>59</v>
      </c>
      <c r="D32" s="30" t="s">
        <v>77</v>
      </c>
      <c r="E32" s="44">
        <v>40</v>
      </c>
      <c r="F32" s="41">
        <v>7</v>
      </c>
      <c r="G32" s="41"/>
      <c r="H32" s="41">
        <f>(InvoiceDetails[[#This Row],[Qty]]*InvoiceDetails[[#This Row],[Unit price]])-InvoiceDetails[[#This Row],[Discount]]</f>
        <v>280</v>
      </c>
    </row>
    <row r="33" spans="2:8" ht="34" customHeight="1" x14ac:dyDescent="0.35">
      <c r="B33" s="30" t="s">
        <v>64</v>
      </c>
      <c r="C33" s="30" t="s">
        <v>59</v>
      </c>
      <c r="D33" s="30" t="s">
        <v>78</v>
      </c>
      <c r="E33" s="44">
        <v>10</v>
      </c>
      <c r="F33" s="41">
        <v>4</v>
      </c>
      <c r="G33" s="41"/>
      <c r="H33" s="41">
        <f>(InvoiceDetails[[#This Row],[Qty]]*InvoiceDetails[[#This Row],[Unit price]])-InvoiceDetails[[#This Row],[Discount]]</f>
        <v>40</v>
      </c>
    </row>
    <row r="34" spans="2:8" ht="34" customHeight="1" x14ac:dyDescent="0.35">
      <c r="B34" s="30" t="s">
        <v>65</v>
      </c>
      <c r="C34" s="30" t="s">
        <v>59</v>
      </c>
      <c r="D34" s="30" t="s">
        <v>79</v>
      </c>
      <c r="E34" s="44">
        <v>5</v>
      </c>
      <c r="F34" s="41">
        <v>8</v>
      </c>
      <c r="G34" s="41"/>
      <c r="H34" s="41">
        <f>(InvoiceDetails[[#This Row],[Qty]]*InvoiceDetails[[#This Row],[Unit price]])-InvoiceDetails[[#This Row],[Discount]]</f>
        <v>40</v>
      </c>
    </row>
    <row r="35" spans="2:8" ht="34" customHeight="1" x14ac:dyDescent="0.35">
      <c r="B35" s="30" t="s">
        <v>66</v>
      </c>
      <c r="C35" s="30" t="s">
        <v>59</v>
      </c>
      <c r="D35" s="30" t="s">
        <v>80</v>
      </c>
      <c r="E35" s="44">
        <v>70</v>
      </c>
      <c r="F35" s="41">
        <v>6</v>
      </c>
      <c r="G35" s="41"/>
      <c r="H35" s="41">
        <f>(InvoiceDetails[[#This Row],[Qty]]*InvoiceDetails[[#This Row],[Unit price]])-InvoiceDetails[[#This Row],[Discount]]</f>
        <v>420</v>
      </c>
    </row>
    <row r="36" spans="2:8" ht="34" customHeight="1" x14ac:dyDescent="0.35">
      <c r="B36" s="30" t="s">
        <v>67</v>
      </c>
      <c r="C36" s="30" t="s">
        <v>59</v>
      </c>
      <c r="D36" s="30" t="s">
        <v>81</v>
      </c>
      <c r="E36" s="44">
        <v>25</v>
      </c>
      <c r="F36" s="41">
        <v>4</v>
      </c>
      <c r="G36" s="41"/>
      <c r="H36" s="41">
        <f>(InvoiceDetails[[#This Row],[Qty]]*InvoiceDetails[[#This Row],[Unit price]])-InvoiceDetails[[#This Row],[Discount]]</f>
        <v>100</v>
      </c>
    </row>
    <row r="37" spans="2:8" ht="34" customHeight="1" x14ac:dyDescent="0.35">
      <c r="B37" s="30" t="s">
        <v>68</v>
      </c>
      <c r="C37" s="30" t="s">
        <v>59</v>
      </c>
      <c r="D37" s="30" t="s">
        <v>82</v>
      </c>
      <c r="E37" s="44">
        <v>5</v>
      </c>
      <c r="F37" s="41">
        <v>7</v>
      </c>
      <c r="G37" s="41">
        <v>3</v>
      </c>
      <c r="H37" s="41">
        <f>(InvoiceDetails[[#This Row],[Qty]]*InvoiceDetails[[#This Row],[Unit price]])-InvoiceDetails[[#This Row],[Discount]]</f>
        <v>32</v>
      </c>
    </row>
    <row r="38" spans="2:8" ht="34" customHeight="1" x14ac:dyDescent="0.35">
      <c r="B38" s="30" t="s">
        <v>69</v>
      </c>
      <c r="C38" s="30" t="s">
        <v>59</v>
      </c>
      <c r="D38" s="30" t="s">
        <v>83</v>
      </c>
      <c r="E38" s="44">
        <v>80</v>
      </c>
      <c r="F38" s="41">
        <v>1</v>
      </c>
      <c r="G38" s="41"/>
      <c r="H38" s="41">
        <f>(InvoiceDetails[[#This Row],[Qty]]*InvoiceDetails[[#This Row],[Unit price]])-InvoiceDetails[[#This Row],[Discount]]</f>
        <v>80</v>
      </c>
    </row>
    <row r="39" spans="2:8" ht="34" customHeight="1" x14ac:dyDescent="0.35">
      <c r="B39" s="30" t="s">
        <v>70</v>
      </c>
      <c r="C39" s="30" t="s">
        <v>59</v>
      </c>
      <c r="D39" s="30" t="s">
        <v>84</v>
      </c>
      <c r="E39" s="44">
        <v>65</v>
      </c>
      <c r="F39" s="41">
        <v>7</v>
      </c>
      <c r="G39" s="41"/>
      <c r="H39" s="41">
        <f>(InvoiceDetails[[#This Row],[Qty]]*InvoiceDetails[[#This Row],[Unit price]])-InvoiceDetails[[#This Row],[Discount]]</f>
        <v>455</v>
      </c>
    </row>
    <row r="40" spans="2:8" ht="34" customHeight="1" x14ac:dyDescent="0.35">
      <c r="B40" s="30" t="s">
        <v>71</v>
      </c>
      <c r="C40" s="30" t="s">
        <v>59</v>
      </c>
      <c r="D40" s="30" t="s">
        <v>85</v>
      </c>
      <c r="E40" s="44">
        <v>44</v>
      </c>
      <c r="F40" s="41">
        <v>1</v>
      </c>
      <c r="G40" s="41"/>
      <c r="H40" s="41">
        <f>(InvoiceDetails[[#This Row],[Qty]]*InvoiceDetails[[#This Row],[Unit price]])-InvoiceDetails[[#This Row],[Discount]]</f>
        <v>44</v>
      </c>
    </row>
  </sheetData>
  <sheetProtection formatCells="0" formatColumns="0" formatRows="0" insertRows="0" deleteRows="0" selectLockedCells="1" sort="0" autoFilter="0" pivotTables="0"/>
  <mergeCells count="2">
    <mergeCell ref="B2:H2"/>
    <mergeCell ref="B1:H1"/>
  </mergeCells>
  <conditionalFormatting sqref="C4:C40">
    <cfRule type="expression" dxfId="0" priority="52">
      <formula>COUNTIF($C$4:$C$40,C4)&gt;25</formula>
    </cfRule>
  </conditionalFormatting>
  <dataValidations disablePrompts="1" count="1">
    <dataValidation type="list" allowBlank="1" showInputMessage="1" showErrorMessage="1" errorTitle="Invalid Data" error="Please select an Invoice from this list. If your Invoice No. isn't shown, check the worksheet named Invoices - Main." sqref="C4:C40" xr:uid="{00000000-0002-0000-0300-000000000000}">
      <formula1>Invoice_No</formula1>
    </dataValidation>
  </dataValidations>
  <printOptions horizontalCentered="1"/>
  <pageMargins left="0.25" right="0.25" top="0.75" bottom="0.75" header="0.3" footer="0.3"/>
  <pageSetup fitToHeight="0" orientation="landscape" r:id="rId1"/>
  <headerFooter differentFirst="1">
    <oddFooter>Page &amp;P of &amp;N</oddFooter>
  </headerFooter>
  <ignoredErrors>
    <ignoredError sqref="H29:H40" emptyCellReference="1"/>
  </ignoredErrors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4D2388-496A-4519-BDBE-EAE29E20C30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336757E1-AB59-43FA-BC48-B130B0DB2C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F23700-D23B-4842-835A-E145A52632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TM03107658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Invoice</vt:lpstr>
      <vt:lpstr>Customers</vt:lpstr>
      <vt:lpstr>Invoices - main</vt:lpstr>
      <vt:lpstr>Invoice details</vt:lpstr>
      <vt:lpstr>CompanyName</vt:lpstr>
      <vt:lpstr>CustomerLookup</vt:lpstr>
      <vt:lpstr>Invoice_No</vt:lpstr>
      <vt:lpstr>Customers!Print_Titles</vt:lpstr>
      <vt:lpstr>'Invoice details'!Print_Titles</vt:lpstr>
      <vt:lpstr>'Invoices - main'!Print_Titles</vt:lpstr>
      <vt:lpstr>rngInvoice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2022-11-12T06:16:29Z</dcterms:created>
  <dcterms:modified xsi:type="dcterms:W3CDTF">2025-06-28T16:12:59Z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